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RNA04.crpc.fr\PLACIDO_NA_DirEnv$\Operationnel\11_N2000\4_Gestion_sites\3_Contrats\AAP\AAP_2027\PiecesAAP\Annexes\"/>
    </mc:Choice>
  </mc:AlternateContent>
  <xr:revisionPtr revIDLastSave="0" documentId="13_ncr:1_{3ED02EE0-3967-449C-973A-AFDF4A935002}" xr6:coauthVersionLast="47" xr6:coauthVersionMax="47" xr10:uidLastSave="{00000000-0000-0000-0000-000000000000}"/>
  <workbookProtection workbookAlgorithmName="SHA-512" workbookHashValue="6EaKbTnpR3RKrXghXru9gMaGtJ+m2gUf4StC/tr2vfhCCaaQnZqY0bh1XCRbnjoYKZ1YqthXkb9p0QaATDN4EQ==" workbookSaltValue="hKUaBEOxZYP1FDG6tdc4Hw==" workbookSpinCount="100000" lockStructure="1"/>
  <bookViews>
    <workbookView xWindow="28680" yWindow="-120" windowWidth="29040" windowHeight="15720" tabRatio="742" xr2:uid="{41C9D8C6-A5D7-42A6-80F8-4410B225BEBF}"/>
  </bookViews>
  <sheets>
    <sheet name="NOTICE" sheetId="11" r:id="rId1"/>
    <sheet name="1_Presta et achats" sheetId="2" r:id="rId2"/>
    <sheet name="2_Dépenses_personnel" sheetId="1" r:id="rId3"/>
    <sheet name="3_CoûtsIndirects_FdMissionDep" sheetId="4" r:id="rId4"/>
    <sheet name="Action_Sous-action (masquer)" sheetId="8" state="hidden" r:id="rId5"/>
    <sheet name="SYNTHESE" sheetId="17" r:id="rId6"/>
    <sheet name="8_Liste_qualifications" sheetId="14" state="hidden" r:id="rId7"/>
    <sheet name="Actions à ajouter" sheetId="15" state="hidden" r:id="rId8"/>
    <sheet name="Code_sites_N2000 (masquer)" sheetId="7" state="hidden" r:id="rId9"/>
    <sheet name="Divers (masquer)" sheetId="9" state="hidden" r:id="rId10"/>
  </sheets>
  <definedNames>
    <definedName name="Action">'Action_Sous-action (masquer)'!$E$3:$E$45</definedName>
    <definedName name="Action_Foret">'Action_Sous-action (masquer)'!$E$32:$E$45</definedName>
    <definedName name="asupprimer">'8_Liste_qualifications'!$A$30:$A$53</definedName>
    <definedName name="barème">'8_Liste_qualifications'!$B$30:$B$55</definedName>
    <definedName name="BaremePublic">'8_Liste_qualifications'!$B$27:$B$29</definedName>
    <definedName name="Catégorie">'Divers (masquer)'!$E$2:$E$6</definedName>
    <definedName name="Code_Ac_Foret">'Action_Sous-action (masquer)'!$D$32:$D$45</definedName>
    <definedName name="Code_Act_Foret_Bar">'Action_Sous-action (masquer)'!#REF!</definedName>
    <definedName name="Code_Action">'Action_Sous-action (masquer)'!$D$3:$D$31</definedName>
    <definedName name="Code_Action_Total">'Action_Sous-action (masquer)'!$D$3:$D$45</definedName>
    <definedName name="Code_SA">'Action_Sous-action (masquer)'!$B$49:$B$59</definedName>
    <definedName name="Code_SA_Foret">'Action_Sous-action (masquer)'!$B$60</definedName>
    <definedName name="Code_SA_Total">'Action_Sous-action (masquer)'!$B$49:$B$60</definedName>
    <definedName name="Code_Site">'Code_sites_N2000 (masquer)'!$A$3:$A$300</definedName>
    <definedName name="Coût">'Divers (masquer)'!$G$2:$G$6</definedName>
    <definedName name="Coût_horaire">'8_Liste_qualifications'!$A$28:$C$51</definedName>
    <definedName name="F_Poste">OFFSET(P_Poste,0,0,COUNTA(Poste),1)</definedName>
    <definedName name="Intitulés">'8_Liste_qualifications'!$A$30:$A$55</definedName>
    <definedName name="Montant">'Action_Sous-action (masquer)'!$F$50:$F$111</definedName>
    <definedName name="Montant_Foret">'Action_Sous-action (masquer)'!$F$103:$F$111</definedName>
    <definedName name="Naction">'Action_Sous-action (masquer)'!$A$49:$A$60</definedName>
    <definedName name="PRIVE">'8_Liste_qualifications'!$A$30:$A$53</definedName>
    <definedName name="PRIVES">'8_Liste_qualifications'!$A$30:$A$55</definedName>
    <definedName name="PUBLIC">'8_Liste_qualifications'!$A$27:$A$29</definedName>
    <definedName name="S_Action">'Action_Sous-action (masquer)'!$D$50:$D$111</definedName>
    <definedName name="S_Action_Foret">'Action_Sous-action (masquer)'!$D$103:$D$111</definedName>
    <definedName name="Sites">'Code_sites_N2000 (masquer)'!$B$3:$B$263</definedName>
    <definedName name="SO_1">'Action_Sous-action (masquer)'!$D$50:$D$53</definedName>
    <definedName name="SO_10">'Action_Sous-action (masquer)'!$D$98:$D$100</definedName>
    <definedName name="SO_11">'Action_Sous-action (masquer)'!$D$101:$D$102</definedName>
    <definedName name="SO_12">'Action_Sous-action (masquer)'!$D$103:$D$111</definedName>
    <definedName name="SO_2">'Action_Sous-action (masquer)'!$D$54:$D$56</definedName>
    <definedName name="SO_3">'Action_Sous-action (masquer)'!$D$57:$D$59</definedName>
    <definedName name="SO_4">'Action_Sous-action (masquer)'!$D$60:$D$61</definedName>
    <definedName name="SO_5">'Action_Sous-action (masquer)'!$D$62:$D$63</definedName>
    <definedName name="SO_6">'Action_Sous-action (masquer)'!$D$64:$D$83</definedName>
    <definedName name="SO_7">'Action_Sous-action (masquer)'!$D$84:$D$89</definedName>
    <definedName name="SO_8">'Action_Sous-action (masquer)'!$D$90:$D$94</definedName>
    <definedName name="SO_9">'Action_Sous-action (masquer)'!$D$95:$D$97</definedName>
    <definedName name="Sous_Action">'Action_Sous-action (masquer)'!$E$50:$E$102</definedName>
    <definedName name="Sous_Action_Foret">'Action_Sous-action (masquer)'!$E$103:$E$111</definedName>
    <definedName name="Taux">'8_Liste_qualifications'!$C$28:$C$51</definedName>
    <definedName name="Type_Depenses">'Divers (masquer)'!$A$10:$A$14</definedName>
    <definedName name="Unit">'Action_Sous-action (masquer)'!$G$50:$G$111</definedName>
    <definedName name="Unité">'Divers (masquer)'!$A$2:$A$7</definedName>
    <definedName name="Valid">'Action_Sous-action (masquer)'!$H$50:$H$102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4" l="1"/>
  <c r="D4" i="1"/>
  <c r="D3" i="1"/>
  <c r="D4" i="2"/>
  <c r="D3" i="2"/>
  <c r="D10" i="17"/>
  <c r="D9" i="17"/>
  <c r="G12" i="1"/>
  <c r="M12" i="1" s="1"/>
  <c r="Q12" i="1" s="1"/>
  <c r="I12" i="1"/>
  <c r="L12" i="1" s="1"/>
  <c r="O12" i="1"/>
  <c r="G13" i="1"/>
  <c r="M13" i="1" s="1"/>
  <c r="Q13" i="1" s="1"/>
  <c r="I13" i="1"/>
  <c r="L13" i="1" s="1"/>
  <c r="O13" i="1"/>
  <c r="G14" i="1"/>
  <c r="I14" i="1"/>
  <c r="L14" i="1" s="1"/>
  <c r="M14" i="1"/>
  <c r="O14" i="1"/>
  <c r="Q14" i="1"/>
  <c r="G15" i="1"/>
  <c r="M15" i="1" s="1"/>
  <c r="Q15" i="1" s="1"/>
  <c r="I15" i="1"/>
  <c r="L15" i="1" s="1"/>
  <c r="O15" i="1"/>
  <c r="G16" i="1"/>
  <c r="M16" i="1" s="1"/>
  <c r="Q16" i="1" s="1"/>
  <c r="I16" i="1"/>
  <c r="L16" i="1" s="1"/>
  <c r="O16" i="1"/>
  <c r="G17" i="1"/>
  <c r="I17" i="1"/>
  <c r="L17" i="1"/>
  <c r="M17" i="1"/>
  <c r="Q17" i="1" s="1"/>
  <c r="O17" i="1"/>
  <c r="G18" i="1"/>
  <c r="M18" i="1" s="1"/>
  <c r="Q18" i="1" s="1"/>
  <c r="I18" i="1"/>
  <c r="L18" i="1" s="1"/>
  <c r="O18" i="1"/>
  <c r="G19" i="1"/>
  <c r="I19" i="1"/>
  <c r="L19" i="1" s="1"/>
  <c r="M19" i="1"/>
  <c r="Q19" i="1" s="1"/>
  <c r="O19" i="1"/>
  <c r="G20" i="1"/>
  <c r="M20" i="1" s="1"/>
  <c r="Q20" i="1" s="1"/>
  <c r="I20" i="1"/>
  <c r="L20" i="1" s="1"/>
  <c r="O20" i="1"/>
  <c r="G21" i="1"/>
  <c r="M21" i="1" s="1"/>
  <c r="Q21" i="1" s="1"/>
  <c r="I21" i="1"/>
  <c r="L21" i="1" s="1"/>
  <c r="O21" i="1"/>
  <c r="G22" i="1"/>
  <c r="M22" i="1" s="1"/>
  <c r="Q22" i="1" s="1"/>
  <c r="I22" i="1"/>
  <c r="L22" i="1" s="1"/>
  <c r="O22" i="1"/>
  <c r="G23" i="1"/>
  <c r="I23" i="1"/>
  <c r="L23" i="1" s="1"/>
  <c r="M23" i="1"/>
  <c r="Q23" i="1" s="1"/>
  <c r="O23" i="1"/>
  <c r="G24" i="1"/>
  <c r="M24" i="1" s="1"/>
  <c r="Q24" i="1" s="1"/>
  <c r="I24" i="1"/>
  <c r="L24" i="1" s="1"/>
  <c r="O24" i="1"/>
  <c r="G25" i="1"/>
  <c r="M25" i="1" s="1"/>
  <c r="Q25" i="1" s="1"/>
  <c r="I25" i="1"/>
  <c r="L25" i="1" s="1"/>
  <c r="O25" i="1"/>
  <c r="G26" i="1"/>
  <c r="I26" i="1"/>
  <c r="L26" i="1" s="1"/>
  <c r="M26" i="1"/>
  <c r="Q26" i="1" s="1"/>
  <c r="O26" i="1"/>
  <c r="G27" i="1"/>
  <c r="M27" i="1" s="1"/>
  <c r="Q27" i="1" s="1"/>
  <c r="I27" i="1"/>
  <c r="L27" i="1" s="1"/>
  <c r="O27" i="1"/>
  <c r="G28" i="1"/>
  <c r="M28" i="1" s="1"/>
  <c r="Q28" i="1" s="1"/>
  <c r="I28" i="1"/>
  <c r="L28" i="1" s="1"/>
  <c r="O28" i="1"/>
  <c r="G29" i="1"/>
  <c r="I29" i="1"/>
  <c r="L29" i="1" s="1"/>
  <c r="M29" i="1"/>
  <c r="Q29" i="1" s="1"/>
  <c r="O29" i="1"/>
  <c r="G30" i="1"/>
  <c r="M30" i="1" s="1"/>
  <c r="Q30" i="1" s="1"/>
  <c r="I30" i="1"/>
  <c r="L30" i="1" s="1"/>
  <c r="O30" i="1"/>
  <c r="G31" i="1"/>
  <c r="I31" i="1"/>
  <c r="L31" i="1" s="1"/>
  <c r="M31" i="1"/>
  <c r="Q31" i="1" s="1"/>
  <c r="O31" i="1"/>
  <c r="G32" i="1"/>
  <c r="M32" i="1" s="1"/>
  <c r="Q32" i="1" s="1"/>
  <c r="I32" i="1"/>
  <c r="L32" i="1" s="1"/>
  <c r="O32" i="1"/>
  <c r="G33" i="1"/>
  <c r="I33" i="1"/>
  <c r="L33" i="1"/>
  <c r="M33" i="1"/>
  <c r="Q33" i="1" s="1"/>
  <c r="O33" i="1"/>
  <c r="G34" i="1"/>
  <c r="M34" i="1" s="1"/>
  <c r="Q34" i="1" s="1"/>
  <c r="I34" i="1"/>
  <c r="L34" i="1" s="1"/>
  <c r="O34" i="1"/>
  <c r="G35" i="1"/>
  <c r="I35" i="1"/>
  <c r="L35" i="1" s="1"/>
  <c r="M35" i="1"/>
  <c r="Q35" i="1" s="1"/>
  <c r="O35" i="1"/>
  <c r="G36" i="1"/>
  <c r="M36" i="1" s="1"/>
  <c r="Q36" i="1" s="1"/>
  <c r="I36" i="1"/>
  <c r="L36" i="1" s="1"/>
  <c r="O36" i="1"/>
  <c r="G37" i="1"/>
  <c r="M37" i="1" s="1"/>
  <c r="Q37" i="1" s="1"/>
  <c r="I37" i="1"/>
  <c r="L37" i="1" s="1"/>
  <c r="O37" i="1"/>
  <c r="G38" i="1"/>
  <c r="M38" i="1" s="1"/>
  <c r="Q38" i="1" s="1"/>
  <c r="I38" i="1"/>
  <c r="L38" i="1" s="1"/>
  <c r="O38" i="1"/>
  <c r="G39" i="1"/>
  <c r="I39" i="1"/>
  <c r="L39" i="1" s="1"/>
  <c r="M39" i="1"/>
  <c r="Q39" i="1" s="1"/>
  <c r="O39" i="1"/>
  <c r="G40" i="1"/>
  <c r="M40" i="1" s="1"/>
  <c r="Q40" i="1" s="1"/>
  <c r="I40" i="1"/>
  <c r="L40" i="1" s="1"/>
  <c r="O40" i="1"/>
  <c r="G41" i="1"/>
  <c r="I41" i="1"/>
  <c r="L41" i="1"/>
  <c r="M41" i="1"/>
  <c r="Q41" i="1" s="1"/>
  <c r="O41" i="1"/>
  <c r="G42" i="1"/>
  <c r="I42" i="1"/>
  <c r="L42" i="1" s="1"/>
  <c r="M42" i="1"/>
  <c r="Q42" i="1" s="1"/>
  <c r="O42" i="1"/>
  <c r="G43" i="1"/>
  <c r="I43" i="1"/>
  <c r="L43" i="1" s="1"/>
  <c r="M43" i="1"/>
  <c r="Q43" i="1" s="1"/>
  <c r="O43" i="1"/>
  <c r="G44" i="1"/>
  <c r="M44" i="1" s="1"/>
  <c r="Q44" i="1" s="1"/>
  <c r="I44" i="1"/>
  <c r="L44" i="1" s="1"/>
  <c r="O44" i="1"/>
  <c r="G45" i="1"/>
  <c r="I45" i="1"/>
  <c r="L45" i="1"/>
  <c r="M45" i="1"/>
  <c r="Q45" i="1" s="1"/>
  <c r="O45" i="1"/>
  <c r="G46" i="1"/>
  <c r="M46" i="1" s="1"/>
  <c r="Q46" i="1" s="1"/>
  <c r="I46" i="1"/>
  <c r="L46" i="1" s="1"/>
  <c r="O46" i="1"/>
  <c r="G47" i="1"/>
  <c r="I47" i="1"/>
  <c r="L47" i="1" s="1"/>
  <c r="M47" i="1"/>
  <c r="Q47" i="1" s="1"/>
  <c r="O47" i="1"/>
  <c r="G48" i="1"/>
  <c r="M48" i="1" s="1"/>
  <c r="Q48" i="1" s="1"/>
  <c r="I48" i="1"/>
  <c r="L48" i="1" s="1"/>
  <c r="O48" i="1"/>
  <c r="G49" i="1"/>
  <c r="M49" i="1" s="1"/>
  <c r="Q49" i="1" s="1"/>
  <c r="I49" i="1"/>
  <c r="L49" i="1"/>
  <c r="O49" i="1"/>
  <c r="G50" i="1"/>
  <c r="I50" i="1"/>
  <c r="L50" i="1" s="1"/>
  <c r="M50" i="1"/>
  <c r="Q50" i="1" s="1"/>
  <c r="O50" i="1"/>
  <c r="G51" i="1"/>
  <c r="I51" i="1"/>
  <c r="L51" i="1" s="1"/>
  <c r="M51" i="1"/>
  <c r="Q51" i="1" s="1"/>
  <c r="O51" i="1"/>
  <c r="G52" i="1"/>
  <c r="M52" i="1" s="1"/>
  <c r="Q52" i="1" s="1"/>
  <c r="I52" i="1"/>
  <c r="L52" i="1" s="1"/>
  <c r="O52" i="1"/>
  <c r="G53" i="1"/>
  <c r="I53" i="1"/>
  <c r="L53" i="1"/>
  <c r="M53" i="1"/>
  <c r="Q53" i="1" s="1"/>
  <c r="O53" i="1"/>
  <c r="G54" i="1"/>
  <c r="M54" i="1" s="1"/>
  <c r="Q54" i="1" s="1"/>
  <c r="I54" i="1"/>
  <c r="L54" i="1" s="1"/>
  <c r="O54" i="1"/>
  <c r="G55" i="1"/>
  <c r="I55" i="1"/>
  <c r="L55" i="1" s="1"/>
  <c r="M55" i="1"/>
  <c r="Q55" i="1" s="1"/>
  <c r="O55" i="1"/>
  <c r="G56" i="1"/>
  <c r="M56" i="1" s="1"/>
  <c r="Q56" i="1" s="1"/>
  <c r="I56" i="1"/>
  <c r="L56" i="1" s="1"/>
  <c r="O56" i="1"/>
  <c r="F14" i="2"/>
  <c r="I14" i="2"/>
  <c r="M14" i="2"/>
  <c r="F15" i="2"/>
  <c r="I15" i="2"/>
  <c r="M15" i="2"/>
  <c r="F16" i="2"/>
  <c r="I16" i="2"/>
  <c r="M16" i="2"/>
  <c r="F17" i="2"/>
  <c r="I17" i="2"/>
  <c r="M17" i="2"/>
  <c r="F18" i="2"/>
  <c r="I18" i="2"/>
  <c r="M18" i="2"/>
  <c r="F19" i="2"/>
  <c r="I19" i="2"/>
  <c r="M19" i="2"/>
  <c r="F20" i="2"/>
  <c r="I20" i="2"/>
  <c r="M20" i="2"/>
  <c r="F21" i="2"/>
  <c r="I21" i="2"/>
  <c r="M21" i="2"/>
  <c r="F22" i="2"/>
  <c r="I22" i="2"/>
  <c r="M22" i="2"/>
  <c r="F23" i="2"/>
  <c r="I23" i="2"/>
  <c r="M23" i="2"/>
  <c r="F24" i="2"/>
  <c r="I24" i="2"/>
  <c r="M24" i="2"/>
  <c r="F25" i="2"/>
  <c r="I25" i="2"/>
  <c r="M25" i="2"/>
  <c r="F26" i="2"/>
  <c r="I26" i="2"/>
  <c r="M26" i="2"/>
  <c r="F27" i="2"/>
  <c r="I27" i="2"/>
  <c r="M27" i="2"/>
  <c r="F28" i="2"/>
  <c r="I28" i="2"/>
  <c r="M28" i="2"/>
  <c r="F29" i="2"/>
  <c r="I29" i="2"/>
  <c r="M29" i="2"/>
  <c r="F30" i="2"/>
  <c r="I30" i="2"/>
  <c r="M30" i="2"/>
  <c r="F31" i="2"/>
  <c r="I31" i="2"/>
  <c r="M31" i="2"/>
  <c r="F32" i="2"/>
  <c r="I32" i="2"/>
  <c r="M32" i="2"/>
  <c r="F33" i="2"/>
  <c r="I33" i="2"/>
  <c r="M33" i="2"/>
  <c r="F34" i="2"/>
  <c r="I34" i="2"/>
  <c r="M34" i="2"/>
  <c r="F35" i="2"/>
  <c r="I35" i="2"/>
  <c r="M35" i="2"/>
  <c r="F36" i="2"/>
  <c r="I36" i="2"/>
  <c r="M36" i="2"/>
  <c r="F37" i="2"/>
  <c r="I37" i="2"/>
  <c r="M37" i="2"/>
  <c r="F38" i="2"/>
  <c r="I38" i="2"/>
  <c r="M38" i="2"/>
  <c r="F39" i="2"/>
  <c r="I39" i="2"/>
  <c r="M39" i="2"/>
  <c r="F40" i="2"/>
  <c r="I40" i="2"/>
  <c r="M40" i="2"/>
  <c r="F41" i="2"/>
  <c r="I41" i="2"/>
  <c r="M41" i="2"/>
  <c r="F42" i="2"/>
  <c r="I42" i="2"/>
  <c r="M42" i="2"/>
  <c r="F43" i="2"/>
  <c r="I43" i="2"/>
  <c r="M43" i="2"/>
  <c r="F44" i="2"/>
  <c r="I44" i="2"/>
  <c r="M44" i="2"/>
  <c r="F45" i="2"/>
  <c r="I45" i="2"/>
  <c r="M45" i="2"/>
  <c r="F46" i="2"/>
  <c r="I46" i="2"/>
  <c r="M46" i="2"/>
  <c r="F47" i="2"/>
  <c r="I47" i="2"/>
  <c r="M47" i="2"/>
  <c r="F48" i="2"/>
  <c r="I48" i="2"/>
  <c r="M48" i="2"/>
  <c r="F49" i="2"/>
  <c r="I49" i="2"/>
  <c r="M49" i="2"/>
  <c r="F50" i="2"/>
  <c r="I50" i="2"/>
  <c r="M50" i="2"/>
  <c r="F51" i="2"/>
  <c r="I51" i="2"/>
  <c r="M51" i="2"/>
  <c r="F52" i="2"/>
  <c r="I52" i="2"/>
  <c r="M52" i="2"/>
  <c r="F53" i="2"/>
  <c r="I53" i="2"/>
  <c r="M53" i="2"/>
  <c r="F54" i="2"/>
  <c r="I54" i="2"/>
  <c r="M54" i="2"/>
  <c r="F55" i="2"/>
  <c r="I55" i="2"/>
  <c r="M55" i="2"/>
  <c r="F56" i="2"/>
  <c r="I56" i="2"/>
  <c r="M56" i="2"/>
  <c r="F57" i="2"/>
  <c r="I57" i="2"/>
  <c r="M57" i="2"/>
  <c r="F58" i="2"/>
  <c r="I58" i="2"/>
  <c r="M58" i="2"/>
  <c r="F59" i="2"/>
  <c r="I59" i="2"/>
  <c r="M59" i="2"/>
  <c r="F60" i="2"/>
  <c r="I60" i="2"/>
  <c r="M60" i="2"/>
  <c r="F61" i="2"/>
  <c r="I61" i="2"/>
  <c r="M61" i="2"/>
  <c r="F62" i="2"/>
  <c r="I62" i="2"/>
  <c r="M62" i="2"/>
  <c r="F63" i="2"/>
  <c r="I63" i="2"/>
  <c r="M63" i="2"/>
  <c r="S2" i="1"/>
  <c r="O2" i="2"/>
  <c r="G11" i="1" l="1"/>
  <c r="C55" i="14"/>
  <c r="C54" i="14"/>
  <c r="C33" i="14"/>
  <c r="C35" i="14"/>
  <c r="C37" i="14"/>
  <c r="C40" i="14"/>
  <c r="C42" i="14"/>
  <c r="C43" i="14"/>
  <c r="C45" i="14"/>
  <c r="C52" i="14"/>
  <c r="C53" i="14"/>
  <c r="C44" i="14"/>
  <c r="C34" i="14"/>
  <c r="C39" i="14"/>
  <c r="C41" i="14"/>
  <c r="C47" i="14"/>
  <c r="C49" i="14"/>
  <c r="C51" i="14"/>
  <c r="C48" i="14"/>
  <c r="C50" i="14"/>
  <c r="C46" i="14"/>
  <c r="C38" i="14"/>
  <c r="C28" i="14"/>
  <c r="A14" i="2" l="1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11" i="1"/>
  <c r="A13" i="2"/>
  <c r="M13" i="2" s="1"/>
  <c r="O1" i="2" l="1"/>
  <c r="M6" i="2"/>
  <c r="D7" i="17" s="1"/>
  <c r="O11" i="1"/>
  <c r="C4" i="4" l="1"/>
  <c r="C3" i="4"/>
  <c r="D110" i="8" l="1"/>
  <c r="D109" i="8"/>
  <c r="D108" i="8"/>
  <c r="D107" i="8"/>
  <c r="D104" i="8"/>
  <c r="D103" i="8"/>
  <c r="D106" i="8"/>
  <c r="D105" i="8"/>
  <c r="I13" i="2" l="1"/>
  <c r="O13" i="2" l="1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C32" i="14"/>
  <c r="C31" i="14"/>
  <c r="C29" i="14"/>
  <c r="S12" i="1" l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M11" i="1"/>
  <c r="Q11" i="1" s="1"/>
  <c r="S1" i="1" s="1"/>
  <c r="I11" i="1"/>
  <c r="L11" i="1" s="1"/>
  <c r="F13" i="2"/>
  <c r="G6" i="1" l="1"/>
  <c r="D8" i="17" s="1"/>
  <c r="D11" i="17" s="1"/>
  <c r="S11" i="1"/>
</calcChain>
</file>

<file path=xl/sharedStrings.xml><?xml version="1.0" encoding="utf-8"?>
<sst xmlns="http://schemas.openxmlformats.org/spreadsheetml/2006/main" count="1139" uniqueCount="937">
  <si>
    <t>Catégorie</t>
  </si>
  <si>
    <t>Code du site Natura 2000</t>
  </si>
  <si>
    <t>Nom du site</t>
  </si>
  <si>
    <t>Barème Horaire</t>
  </si>
  <si>
    <t>Description de l'intervention</t>
  </si>
  <si>
    <t>Code action</t>
  </si>
  <si>
    <t>Intitulé de l'action</t>
  </si>
  <si>
    <t>Description de la dépense (objet de la prestation ou de la sous-traitance)</t>
  </si>
  <si>
    <t xml:space="preserve">Dénomination du fournisseur </t>
  </si>
  <si>
    <t>Identification du justificatif (devis …)</t>
  </si>
  <si>
    <t>Montant TVA présenté en €
(à compléter uniquement si vous ne récupérez pas la TVA, ou si vous la récupérez partiellement)</t>
  </si>
  <si>
    <t>Montant réellement supporté en €</t>
  </si>
  <si>
    <t xml:space="preserve">Commentaires </t>
  </si>
  <si>
    <t>Dépenses de personnel</t>
  </si>
  <si>
    <t xml:space="preserve">Code Action </t>
  </si>
  <si>
    <t>Unité</t>
  </si>
  <si>
    <t>Type de Depense</t>
  </si>
  <si>
    <t>Coûts indirects</t>
  </si>
  <si>
    <t>TOTAL Projet</t>
  </si>
  <si>
    <t xml:space="preserve">Porteur du projet : </t>
  </si>
  <si>
    <t xml:space="preserve">Intitulé du projet : </t>
  </si>
  <si>
    <t>Commentaires</t>
  </si>
  <si>
    <t>N01Pi</t>
  </si>
  <si>
    <t>chantier lourd de restauration de milieux ouverts par débroussaillage</t>
  </si>
  <si>
    <t>N02Pi</t>
  </si>
  <si>
    <t>restauration des milieux ouverts par un brûlage dirigé</t>
  </si>
  <si>
    <t>N03Pi</t>
  </si>
  <si>
    <t>équipements pastoraux dans le cadre d'un projet de génie écologique</t>
  </si>
  <si>
    <t>N03Ri</t>
  </si>
  <si>
    <t>gestion pastorale d’entretien des milieux ouverts dans le cadre d'un projet de génie écologique</t>
  </si>
  <si>
    <t>N04R</t>
  </si>
  <si>
    <t>gestion par une fauche d’entretien des milieux ouverts</t>
  </si>
  <si>
    <t>N05R</t>
  </si>
  <si>
    <t>chantier d’entretien des milieux ouverts par gyrobroyage ou débroussaillage léger</t>
  </si>
  <si>
    <t>N06Pi</t>
  </si>
  <si>
    <t>réhabilitation ou plantation de haies, d’alignements d’arbres, d’arbres isolés, de vergers ou de bosquets</t>
  </si>
  <si>
    <t>N06R</t>
  </si>
  <si>
    <t>chantier d’entretien de haies, d’alignements d’arbres, d’arbres isolés, de bosquets ou de vergers</t>
  </si>
  <si>
    <t>N07P</t>
  </si>
  <si>
    <t>décapage ou étrépage sur de petites placettes en vue de développer des communautés pionnières d’habitats hygrophiles</t>
  </si>
  <si>
    <t>N08P</t>
  </si>
  <si>
    <t>griffage de surface ou décapage léger pour le maintien de communautés pionnières en milieu sec</t>
  </si>
  <si>
    <t>N09Pi</t>
  </si>
  <si>
    <t>création ou rétablissement de mares ou d’étangs</t>
  </si>
  <si>
    <t>N09R</t>
  </si>
  <si>
    <t>entretien de mares ou d’étangs</t>
  </si>
  <si>
    <t>N10R</t>
  </si>
  <si>
    <t>chantier d’entretien mécanique et de faucardage des formations végétales hygrophiles</t>
  </si>
  <si>
    <t>N11Pi</t>
  </si>
  <si>
    <t>restauration de ripisylves, de la végétation des berges et enlèvement raisonné des embâcles</t>
  </si>
  <si>
    <t>N11R</t>
  </si>
  <si>
    <t>entretien de ripisylves, de la végétation des berges et enlèvement raisonné des embâcles</t>
  </si>
  <si>
    <t>curage locaux des canaux et fossés dans les zones humides</t>
  </si>
  <si>
    <t>N14P</t>
  </si>
  <si>
    <t>restauration des ouvrages de petite hydraulique</t>
  </si>
  <si>
    <t>N14R</t>
  </si>
  <si>
    <t>gestion des ouvrages de petite hydraulique</t>
  </si>
  <si>
    <t>N18Pi</t>
  </si>
  <si>
    <t>dévégétalisation et scarification des bancs alluvionnaires</t>
  </si>
  <si>
    <t>N19Pi</t>
  </si>
  <si>
    <t>restauration de frayères</t>
  </si>
  <si>
    <t>N20P et R</t>
  </si>
  <si>
    <t>chantier d’élimination ou de limitation d’une espèce indésirable</t>
  </si>
  <si>
    <t>N23Pi</t>
  </si>
  <si>
    <t>aménagements artificiels en faveur des espèces justifiant la désignation d’un site</t>
  </si>
  <si>
    <t>N24Pi</t>
  </si>
  <si>
    <t>travaux de mise en défens et de fermeture ou d’aménagements des accès</t>
  </si>
  <si>
    <t>N26Pi</t>
  </si>
  <si>
    <t>aménagements visant à informer les usagers pour limiter leur impact</t>
  </si>
  <si>
    <t>N27Pi</t>
  </si>
  <si>
    <t>opérations innovantes au profit d’espèces ou d’habitats</t>
  </si>
  <si>
    <t>N29i</t>
  </si>
  <si>
    <t>lutte contre l’érosion des milieux dunaires de la ceinture littorale, des plages et de l’arrière-plage</t>
  </si>
  <si>
    <t>N30 Pi et Ri</t>
  </si>
  <si>
    <t>maintien ou création d’écrans végétaux littoraux pour réduire l’impact des embruns pollués sur certains habitats côtiers sensibles</t>
  </si>
  <si>
    <t>N31i</t>
  </si>
  <si>
    <t>réhabilitation et protection de systèmes lagunaires</t>
  </si>
  <si>
    <t>N32</t>
  </si>
  <si>
    <t>restauration des laisses de mer</t>
  </si>
  <si>
    <t>Code et nom des sites N2000</t>
  </si>
  <si>
    <t>CODE SITE NATURA 2000</t>
  </si>
  <si>
    <t>NOM SITE NATURA 2000</t>
  </si>
  <si>
    <t>FR5400403</t>
  </si>
  <si>
    <t>Vallée de l'Issoire</t>
  </si>
  <si>
    <t>FR5400405</t>
  </si>
  <si>
    <t>Coteaux calcaires entre les Bouchauds et Marsac</t>
  </si>
  <si>
    <t>FR5400406</t>
  </si>
  <si>
    <t>Forêts de la Braconne et de Bois Blanc</t>
  </si>
  <si>
    <t>FR5400407</t>
  </si>
  <si>
    <t>Grotte de Rancogne</t>
  </si>
  <si>
    <t>FR5400408</t>
  </si>
  <si>
    <t>Vallée de la Tardoire</t>
  </si>
  <si>
    <t>FR5400410</t>
  </si>
  <si>
    <t>Les Chaumes Boissières et côteaux de Châteauneuf-sur-Charente</t>
  </si>
  <si>
    <t>FR5400411</t>
  </si>
  <si>
    <t>Chaumes du Vignac et de Clérignac</t>
  </si>
  <si>
    <t>FR5400413</t>
  </si>
  <si>
    <t>Vallées calcaires péri-angoumoisines</t>
  </si>
  <si>
    <t>FR5400417</t>
  </si>
  <si>
    <t>Vallée du Né et ses principaux affluents</t>
  </si>
  <si>
    <t>FR5400419</t>
  </si>
  <si>
    <t>Vallée de la Tude</t>
  </si>
  <si>
    <t>FR5400420</t>
  </si>
  <si>
    <t>Côteaux du Montmorélien</t>
  </si>
  <si>
    <t>FR5400422</t>
  </si>
  <si>
    <t>Landes de Touverac - Saint-Vallier</t>
  </si>
  <si>
    <t>FR5402009</t>
  </si>
  <si>
    <t>Vallée de la Charente entre Angoulème et Cognac et ses principaux affluents (SOLOIRE, BOEME, ECHELLE)</t>
  </si>
  <si>
    <t>FR5412006</t>
  </si>
  <si>
    <t>Vallée de la Charente en amont d'Angoulême</t>
  </si>
  <si>
    <t>FR5412021</t>
  </si>
  <si>
    <t>Plaine de Villefagnan</t>
  </si>
  <si>
    <t>FR5412023</t>
  </si>
  <si>
    <t>Plaines de Barbezières à Gourville</t>
  </si>
  <si>
    <t>FR7401103</t>
  </si>
  <si>
    <t>Vallée de la Dordogne sur l'ensemble de son cours et affluents</t>
  </si>
  <si>
    <t>FR7401104</t>
  </si>
  <si>
    <t>Tourbière de Négarioux Malsagne</t>
  </si>
  <si>
    <t>FR7401105</t>
  </si>
  <si>
    <t>Landes et zones humides de la Haute Vézère</t>
  </si>
  <si>
    <t>FR7401107</t>
  </si>
  <si>
    <t>Landes des Monédières</t>
  </si>
  <si>
    <t>FR7401108</t>
  </si>
  <si>
    <t>Landes et pelouses serpentinicoles du sud corrèzien</t>
  </si>
  <si>
    <t>FR7401109</t>
  </si>
  <si>
    <t>Gorges de la Vézère autour de Treignac</t>
  </si>
  <si>
    <t>FR7401110</t>
  </si>
  <si>
    <t>Forêt de la Cubesse</t>
  </si>
  <si>
    <t>FR7401111</t>
  </si>
  <si>
    <t>Vallée de la Vézère d’Uzerche à la limite départementale Corrèze / Dordogne</t>
  </si>
  <si>
    <t>FR7401113</t>
  </si>
  <si>
    <t>Vallée de la Montane vers Gimel-les-Cascades</t>
  </si>
  <si>
    <t>FR7401119</t>
  </si>
  <si>
    <t>Pelouses calcicoles et forêts du Causse corrézien</t>
  </si>
  <si>
    <t>FR7401120</t>
  </si>
  <si>
    <t>Abîmes de la Fage</t>
  </si>
  <si>
    <t>FR7401121</t>
  </si>
  <si>
    <t>Vallée du ruisseau du Moulin de Vignols</t>
  </si>
  <si>
    <t>FR7401122</t>
  </si>
  <si>
    <t>Ruisseaux de la région de Neuvic</t>
  </si>
  <si>
    <t>FR7401123</t>
  </si>
  <si>
    <t>Tourbières et fonds tourbeux de Bonnefond Péret Bel Air</t>
  </si>
  <si>
    <t>FR7401148</t>
  </si>
  <si>
    <t>Haute vallée de la Vienne</t>
  </si>
  <si>
    <t>FR7412001</t>
  </si>
  <si>
    <t>Gorges de la Dordogne</t>
  </si>
  <si>
    <t>FR7401124</t>
  </si>
  <si>
    <t>Bassin de Gouzon</t>
  </si>
  <si>
    <t>FR7401125</t>
  </si>
  <si>
    <t>Tourbière de l'étang du Bourdeau</t>
  </si>
  <si>
    <t>FR7401128</t>
  </si>
  <si>
    <t>Vallée de la Gioune</t>
  </si>
  <si>
    <t>FR7401129</t>
  </si>
  <si>
    <t>Vallée de la Creuse</t>
  </si>
  <si>
    <t>FR7401130</t>
  </si>
  <si>
    <t>Gorges de la Grande Creuse</t>
  </si>
  <si>
    <t>FR7401131</t>
  </si>
  <si>
    <t>Gorges de la Tardes et Vallée du Cher</t>
  </si>
  <si>
    <t>FR7401145</t>
  </si>
  <si>
    <t>Landes et zones humides autour du lac de Vassivière</t>
  </si>
  <si>
    <t>FR7401146</t>
  </si>
  <si>
    <t>Vallée du Taurion et affluents</t>
  </si>
  <si>
    <t>FR7412002</t>
  </si>
  <si>
    <t>Étang des Landes (double site Natura 2000 avec le site Bassin de Gouzon)</t>
  </si>
  <si>
    <t>FR7412003</t>
  </si>
  <si>
    <t>Plateau de Millevaches</t>
  </si>
  <si>
    <t>FR7200680</t>
  </si>
  <si>
    <t>Marais du Bas Médoc</t>
  </si>
  <si>
    <t>FR7200681</t>
  </si>
  <si>
    <t>Zones humides de l'arrière dune du littoral girondin</t>
  </si>
  <si>
    <t>FR7200682</t>
  </si>
  <si>
    <t>Palus de Saint-Loubès et d'Izon</t>
  </si>
  <si>
    <t>FR7200683</t>
  </si>
  <si>
    <t>Marais du Haut Médoc</t>
  </si>
  <si>
    <t>FR7200684</t>
  </si>
  <si>
    <t>Marais de Braud-et-Saint-Louis et de Saint-Ciers-sur-Gironde</t>
  </si>
  <si>
    <t>FR7200685</t>
  </si>
  <si>
    <t>Vallée et palus du Moron</t>
  </si>
  <si>
    <t>FR7200686</t>
  </si>
  <si>
    <t>Marais du Bec d'Ambès</t>
  </si>
  <si>
    <t>FR7200687</t>
  </si>
  <si>
    <t>Marais de Bruges, Blanquefort et Parampuyre</t>
  </si>
  <si>
    <t>FR7200688</t>
  </si>
  <si>
    <t>Bocage humide de Cadaujac et Saint-Médard-d'Eyrans</t>
  </si>
  <si>
    <t>FR7200689</t>
  </si>
  <si>
    <t>Vallées de la Saye et du Meudon</t>
  </si>
  <si>
    <t>FR7200690</t>
  </si>
  <si>
    <t>Réseau hydrographique de l'Engranne</t>
  </si>
  <si>
    <t>FR7200691</t>
  </si>
  <si>
    <t>Vallée de l'Euille</t>
  </si>
  <si>
    <t>FR7200692</t>
  </si>
  <si>
    <t>Réseau hydrographique du Dropt</t>
  </si>
  <si>
    <t>FR7200693</t>
  </si>
  <si>
    <t>Vallée du Ciron</t>
  </si>
  <si>
    <t>FR7200694</t>
  </si>
  <si>
    <t>Réseau hydrographique de la Bassanne</t>
  </si>
  <si>
    <t>FR7200695</t>
  </si>
  <si>
    <t>Réseau hydrographique du Lisos</t>
  </si>
  <si>
    <t>FR7200696</t>
  </si>
  <si>
    <t>Domaine départemental d'Hostens</t>
  </si>
  <si>
    <t>FR7200697</t>
  </si>
  <si>
    <t>Boisements à chênes verts des dunes du littoral girondin</t>
  </si>
  <si>
    <t>FR7200698</t>
  </si>
  <si>
    <t>Carrières de Cénac</t>
  </si>
  <si>
    <t>FR7200699</t>
  </si>
  <si>
    <t>Grottes du Trou Noir</t>
  </si>
  <si>
    <t>FR7200702</t>
  </si>
  <si>
    <t>Forêts dunaires de la Teste-de-Buch</t>
  </si>
  <si>
    <t>FR7200703</t>
  </si>
  <si>
    <t>Forêt de la Pointe de Grave et marais du Logit</t>
  </si>
  <si>
    <t>FR7200705</t>
  </si>
  <si>
    <t>Carrières souterraines de Villegouge</t>
  </si>
  <si>
    <t>FR7200708</t>
  </si>
  <si>
    <t>Lagunes de Saint-Magne et Louchats</t>
  </si>
  <si>
    <t>FR7200709</t>
  </si>
  <si>
    <t>Lagunes de Saint-Symphorien</t>
  </si>
  <si>
    <t>FR7200728</t>
  </si>
  <si>
    <t>Lagunes de Brocas</t>
  </si>
  <si>
    <t>FR7200797</t>
  </si>
  <si>
    <t>Réseau hydrographique du Gat Mort et du Saucats</t>
  </si>
  <si>
    <t>FR7200801</t>
  </si>
  <si>
    <t>Réseau hydrographique du Brion</t>
  </si>
  <si>
    <t>FR7200802</t>
  </si>
  <si>
    <t>Réseau hydrographique du Beuve</t>
  </si>
  <si>
    <t>FR7200803</t>
  </si>
  <si>
    <t>Réseau hydrographique du Gestas</t>
  </si>
  <si>
    <t>FR7200804</t>
  </si>
  <si>
    <t>Réseau hydrographique de la Pimpinne</t>
  </si>
  <si>
    <t>FR7200805</t>
  </si>
  <si>
    <t>Réseau hydrographique des Jalles de Saint-Médard et d'Eysines</t>
  </si>
  <si>
    <t>FR7210029</t>
  </si>
  <si>
    <t>Marais de Bruges</t>
  </si>
  <si>
    <t>FR7210030</t>
  </si>
  <si>
    <t>Côte médocaine : dunes boisées et dépression humides</t>
  </si>
  <si>
    <t>FR7210065</t>
  </si>
  <si>
    <t>Marais du Nord Médoc</t>
  </si>
  <si>
    <t>FR7212014</t>
  </si>
  <si>
    <t>Estuaire de la Gironde : marais du Blayais</t>
  </si>
  <si>
    <t>FR7200742</t>
  </si>
  <si>
    <t>Massif du Moulle de Jaout</t>
  </si>
  <si>
    <t>FR7200743</t>
  </si>
  <si>
    <t>Massif du Ger et du Lurien</t>
  </si>
  <si>
    <t>FR7200744</t>
  </si>
  <si>
    <t>Massif de Sesques et de l'Ossau</t>
  </si>
  <si>
    <t>FR7200745</t>
  </si>
  <si>
    <t>Massif du Montagnon</t>
  </si>
  <si>
    <t>FR7200746</t>
  </si>
  <si>
    <t>Massif de l'Anie et d'Espelunguère</t>
  </si>
  <si>
    <t>FR7200747</t>
  </si>
  <si>
    <t>Massif du Layens</t>
  </si>
  <si>
    <t>FR7200749</t>
  </si>
  <si>
    <t>Montagnes du Barétous</t>
  </si>
  <si>
    <t>FR7200750</t>
  </si>
  <si>
    <t>Montagnes de la Haute Soule</t>
  </si>
  <si>
    <t>FR7200751</t>
  </si>
  <si>
    <t>Montagnes du Pic des Escaliers</t>
  </si>
  <si>
    <t>FR7200752</t>
  </si>
  <si>
    <t>Massif des Arbailles</t>
  </si>
  <si>
    <t>FR7200753</t>
  </si>
  <si>
    <t>Forêt d'Iraty</t>
  </si>
  <si>
    <t>FR7200754</t>
  </si>
  <si>
    <t>Montagnes de Saint-Jean-Pied-de-Port</t>
  </si>
  <si>
    <t>FR7200756</t>
  </si>
  <si>
    <t>Montagnes des Aldudes</t>
  </si>
  <si>
    <t>FR7200758</t>
  </si>
  <si>
    <t>Massif du Baygoura</t>
  </si>
  <si>
    <t>FR7200759</t>
  </si>
  <si>
    <t>Massif du Mondarrain et de l'Artzamendi</t>
  </si>
  <si>
    <t>FR7200760</t>
  </si>
  <si>
    <t>Massif de la Rhune et de Choldocogagna</t>
  </si>
  <si>
    <t>FR7200766</t>
  </si>
  <si>
    <t>Vallon du Clamondé</t>
  </si>
  <si>
    <t>FR7200770</t>
  </si>
  <si>
    <t>Parc boisé du Château de Pau</t>
  </si>
  <si>
    <t>FR7200777</t>
  </si>
  <si>
    <t>Lac de Mouriscot</t>
  </si>
  <si>
    <t>FR7200779</t>
  </si>
  <si>
    <t>Coteaux de Castetpugon, de Cadillon et de Lembeye</t>
  </si>
  <si>
    <t>FR7200781</t>
  </si>
  <si>
    <t>Gave de Pau</t>
  </si>
  <si>
    <t>FR7200782</t>
  </si>
  <si>
    <t>Tourbière de Louvie-Juzon</t>
  </si>
  <si>
    <t>FR7200784</t>
  </si>
  <si>
    <t>Château d'Orthez et bords du gave</t>
  </si>
  <si>
    <t>FR7200786</t>
  </si>
  <si>
    <t>La Nive</t>
  </si>
  <si>
    <t>FR7200787</t>
  </si>
  <si>
    <t>L'Ardanavy (cours d'eau)</t>
  </si>
  <si>
    <t>FR7200788</t>
  </si>
  <si>
    <t>La Joyeuse (cours d'eau)</t>
  </si>
  <si>
    <t>FR7200789</t>
  </si>
  <si>
    <t>La Bidouze (cours d'eau)</t>
  </si>
  <si>
    <t>FR7200790</t>
  </si>
  <si>
    <t>Le Saison (cours d'eau)</t>
  </si>
  <si>
    <t>FR7200791</t>
  </si>
  <si>
    <t>Le Gave d'Oloron (cours d'eau) et marais de Labastide-Villefranche</t>
  </si>
  <si>
    <t>FR7200792</t>
  </si>
  <si>
    <t>Le Gave d'Aspe et le Lourdios (cours d'eau)</t>
  </si>
  <si>
    <t>FR7200793</t>
  </si>
  <si>
    <t>Le Gave d'Ossau</t>
  </si>
  <si>
    <t>FR7210087</t>
  </si>
  <si>
    <t>Hautes vallées d'Aspe et d'Ossau</t>
  </si>
  <si>
    <t>FR7210089</t>
  </si>
  <si>
    <t>Pènes du Moulle de Jaout</t>
  </si>
  <si>
    <t>FR7212003</t>
  </si>
  <si>
    <t>Haute Soule: massif forestier, gorges d'Holzarté et d'Olhadubi</t>
  </si>
  <si>
    <t>FR7212004</t>
  </si>
  <si>
    <t>Haute Soule : forêt des Arbailles</t>
  </si>
  <si>
    <t>FR7212005</t>
  </si>
  <si>
    <t>Haute Soule : forêt d'Iraty, Orgambidexka et Pic des Escaliers</t>
  </si>
  <si>
    <t>FR7212007</t>
  </si>
  <si>
    <t>Eth Thuron des Aureys</t>
  </si>
  <si>
    <t>FR7212008</t>
  </si>
  <si>
    <t>Haute Soule : massif de la Pierre Saint-Martin</t>
  </si>
  <si>
    <t>FR7212009</t>
  </si>
  <si>
    <t>Pics de l'Estibet et de Mondragon</t>
  </si>
  <si>
    <t>FR7212010</t>
  </si>
  <si>
    <t>Barrage d'Artix et saligue du Gave de Pau</t>
  </si>
  <si>
    <t>FR7212011</t>
  </si>
  <si>
    <t>Col de Lizarrieta</t>
  </si>
  <si>
    <t>FR7212012</t>
  </si>
  <si>
    <t>Vallée de la Nive des Aldudes, Col de Lindux</t>
  </si>
  <si>
    <t>FR7212015</t>
  </si>
  <si>
    <t>Haute Cize : Pic d'Herrozate et forêt d'Orion</t>
  </si>
  <si>
    <t>FR5400452</t>
  </si>
  <si>
    <t>Carrières des Pieds Grimaud</t>
  </si>
  <si>
    <t>FR5400453</t>
  </si>
  <si>
    <t>Landes du Pinail</t>
  </si>
  <si>
    <t>FR5400457</t>
  </si>
  <si>
    <t>Forêt et pelouses de Lussac-les-Châteaux</t>
  </si>
  <si>
    <t>FR5400458</t>
  </si>
  <si>
    <t>Brandes de la Pierre-La</t>
  </si>
  <si>
    <t>FR5400459</t>
  </si>
  <si>
    <t>Vallée du Corchon</t>
  </si>
  <si>
    <t>FR5400460</t>
  </si>
  <si>
    <t>Brandes de Montmorillon</t>
  </si>
  <si>
    <t>FR5400462</t>
  </si>
  <si>
    <t>Vallée de la Gartempe - Les Portes d'Enfer</t>
  </si>
  <si>
    <t>FR5400463</t>
  </si>
  <si>
    <t>Vallée de la Crochatière</t>
  </si>
  <si>
    <t>FR5400464</t>
  </si>
  <si>
    <t>Etangs d'Asnières</t>
  </si>
  <si>
    <t>FR5400467</t>
  </si>
  <si>
    <t>Vallée du Salleron</t>
  </si>
  <si>
    <t>FR5400535</t>
  </si>
  <si>
    <t>Vallée de l'Anglin</t>
  </si>
  <si>
    <t>FR5402004</t>
  </si>
  <si>
    <t>Basse vallée de la Gartempe</t>
  </si>
  <si>
    <t>FR5410014</t>
  </si>
  <si>
    <t>Forêt de Moulière, landes du Pinail, bois du Défens, du Fou et de la Roche de Bran</t>
  </si>
  <si>
    <t>FR5412015</t>
  </si>
  <si>
    <t>Camp de Montmorillon, Landes de Sainte-Marie</t>
  </si>
  <si>
    <t>FR5412016</t>
  </si>
  <si>
    <t>Plateau de Bellefonds</t>
  </si>
  <si>
    <t>FR5412017</t>
  </si>
  <si>
    <t>Bois de l'Hospice, étang de Beaufour et environs</t>
  </si>
  <si>
    <t>FR5412018</t>
  </si>
  <si>
    <t>Plaines du Mirebalais et du Neuvillois</t>
  </si>
  <si>
    <t>FR5412019</t>
  </si>
  <si>
    <t>Région de Pressac, étang de Combourg</t>
  </si>
  <si>
    <t>FR5400439</t>
  </si>
  <si>
    <t>Vallée de l'Argenton</t>
  </si>
  <si>
    <t>FR5400441</t>
  </si>
  <si>
    <t>Ruisseau le Magot</t>
  </si>
  <si>
    <t>FR5400442</t>
  </si>
  <si>
    <t>Bassin du Thouet amont</t>
  </si>
  <si>
    <t>FR5400443</t>
  </si>
  <si>
    <t>Vallée de l’Autize</t>
  </si>
  <si>
    <t>FR5400444</t>
  </si>
  <si>
    <t>Vallée du Magnerolles</t>
  </si>
  <si>
    <t>FR5400445</t>
  </si>
  <si>
    <t>Chaumes d'Avon</t>
  </si>
  <si>
    <t>FR5400447</t>
  </si>
  <si>
    <t>Vallée de la Boutonne</t>
  </si>
  <si>
    <t>FR5400448</t>
  </si>
  <si>
    <t>Carrières de Loubeau</t>
  </si>
  <si>
    <t>FR5400450</t>
  </si>
  <si>
    <t>Massif forestier de Chizé-Aulnay</t>
  </si>
  <si>
    <t>FR5402011</t>
  </si>
  <si>
    <t>Citerne de Sainte-Ouenne</t>
  </si>
  <si>
    <t>FR5412007</t>
  </si>
  <si>
    <t>Plaine de Niort Sud-Est</t>
  </si>
  <si>
    <t>FR5412013</t>
  </si>
  <si>
    <t>Plaine de Niort Nord-Ouest</t>
  </si>
  <si>
    <t>FR5412014</t>
  </si>
  <si>
    <t>Plaine d'Oiron-Thénezay</t>
  </si>
  <si>
    <t>FR5412022</t>
  </si>
  <si>
    <t>Plaine de La Mothe-Saint-Héray-Lezay</t>
  </si>
  <si>
    <t>FR7200660</t>
  </si>
  <si>
    <t>La Dordogne</t>
  </si>
  <si>
    <t>FR7200661</t>
  </si>
  <si>
    <t>Vallée de l'Isle de Périgueux à sa confluence avec la Dordogne</t>
  </si>
  <si>
    <t>FR7200662</t>
  </si>
  <si>
    <t>Vallée de la Dronne de Brantôme à sa confluence avec l'Isle</t>
  </si>
  <si>
    <t>FR7200663</t>
  </si>
  <si>
    <t>Vallée de la Nizonne</t>
  </si>
  <si>
    <t>FR7200664</t>
  </si>
  <si>
    <t>Coteaux calcaires de la vallée de la Dordogne</t>
  </si>
  <si>
    <t>FR7200665</t>
  </si>
  <si>
    <t>Coteaux calcaires de Proissans, Sainte-Nathalène et Saint-Vincent-le-Paluel</t>
  </si>
  <si>
    <t>FR7200666</t>
  </si>
  <si>
    <t>Vallées des Beunes</t>
  </si>
  <si>
    <t>FR7200667</t>
  </si>
  <si>
    <t>Coteaux calcaires de la vallée de la Vézère</t>
  </si>
  <si>
    <t>FR7200668</t>
  </si>
  <si>
    <t>La Vézère</t>
  </si>
  <si>
    <t>FR7200669</t>
  </si>
  <si>
    <t>Vallon de la Sandonie</t>
  </si>
  <si>
    <t>FR7200670</t>
  </si>
  <si>
    <t>Coteaux de la Dronne</t>
  </si>
  <si>
    <t>FR7200671</t>
  </si>
  <si>
    <t>Vallées de la Double</t>
  </si>
  <si>
    <t>FR7200672</t>
  </si>
  <si>
    <t>Coteaux calcaires du Causse de Daglan et de la Vallée du Céou</t>
  </si>
  <si>
    <t>FR7200673</t>
  </si>
  <si>
    <t>Grottes d'Azerat</t>
  </si>
  <si>
    <t>FR7200675</t>
  </si>
  <si>
    <t>Grotte de Saint-Sulpice d'Eymet</t>
  </si>
  <si>
    <t>FR7200676</t>
  </si>
  <si>
    <t>Coteaux calcaires de Borrèze</t>
  </si>
  <si>
    <t>FR7200795</t>
  </si>
  <si>
    <t>Tunnel de Saint-Amand-de-Coly</t>
  </si>
  <si>
    <t>FR7200807</t>
  </si>
  <si>
    <t>Tunnel d'Excideuil</t>
  </si>
  <si>
    <t>FR7200808</t>
  </si>
  <si>
    <t>Carrière de Lanquais - Les Roques</t>
  </si>
  <si>
    <t>FR7200809</t>
  </si>
  <si>
    <t>Réseau hydrographique de la Haute Dronne</t>
  </si>
  <si>
    <t>FR7200810</t>
  </si>
  <si>
    <t>Plateau d'Argentine</t>
  </si>
  <si>
    <t>FR7200710</t>
  </si>
  <si>
    <t>Dunes modernes du littoral landais d'Arcachon à Mimizan Plage</t>
  </si>
  <si>
    <t>FR7200711</t>
  </si>
  <si>
    <t>Dunes modernes du littoral landais de Mimizan Plage au Vieux-Boucau</t>
  </si>
  <si>
    <t>FR7200712</t>
  </si>
  <si>
    <t>Dunes modernes du littoral landais de Vieux-Boucau à Hossegor</t>
  </si>
  <si>
    <t>FR7200713</t>
  </si>
  <si>
    <t>Dunes modernes du littoral landais de Cap Breton à Tarnos</t>
  </si>
  <si>
    <t>FR7200714</t>
  </si>
  <si>
    <t>Zones humides de l'arrière dune du pays de Born et de Buch</t>
  </si>
  <si>
    <t>FR7200715</t>
  </si>
  <si>
    <t>Zones humides de l'ancien étang de Lit-et-Mixe</t>
  </si>
  <si>
    <t>FR7200716</t>
  </si>
  <si>
    <t>Zones humides de l'Étang de Léon</t>
  </si>
  <si>
    <t>FR7200717</t>
  </si>
  <si>
    <t>Zones humides de l'arrière dune du Marensin</t>
  </si>
  <si>
    <t>FR7200718</t>
  </si>
  <si>
    <t>Zones humides de Moliets, la Prade et Moisans</t>
  </si>
  <si>
    <t>FR7200719</t>
  </si>
  <si>
    <t>Zones humides associées au marais d'Orx</t>
  </si>
  <si>
    <t>FR7200720</t>
  </si>
  <si>
    <t>Barthes de l'Adour</t>
  </si>
  <si>
    <t>FR7200721</t>
  </si>
  <si>
    <t>Vallées de la Grande et de la Petite Leyre</t>
  </si>
  <si>
    <t>FR7200722</t>
  </si>
  <si>
    <t>Réseau hydrographique des affluents de la Midouze</t>
  </si>
  <si>
    <t>FR7200723</t>
  </si>
  <si>
    <t>Champ de tir de Captieux</t>
  </si>
  <si>
    <t>FR7200724</t>
  </si>
  <si>
    <t>L'Adour</t>
  </si>
  <si>
    <t>FR7200725</t>
  </si>
  <si>
    <t>Zone humide du Métro</t>
  </si>
  <si>
    <t>FR7200727</t>
  </si>
  <si>
    <t>Tourbière de Mées</t>
  </si>
  <si>
    <t>FR7200771</t>
  </si>
  <si>
    <t>Coteaux du Tursan</t>
  </si>
  <si>
    <t>FR7200806</t>
  </si>
  <si>
    <t>Réseau hydrographique du Midou et du Ludon</t>
  </si>
  <si>
    <t>FR7210031</t>
  </si>
  <si>
    <t>Courant d'Huchet</t>
  </si>
  <si>
    <t>FR7210063</t>
  </si>
  <si>
    <t>Domaine d'Orx</t>
  </si>
  <si>
    <t>FR7210077</t>
  </si>
  <si>
    <t>FR7210078</t>
  </si>
  <si>
    <t>Champ de tir du Poteau</t>
  </si>
  <si>
    <t>FR7212001</t>
  </si>
  <si>
    <t>Site d'Arjuzanx</t>
  </si>
  <si>
    <t>FR7200700</t>
  </si>
  <si>
    <t>La Garonne en Nouvelle-Aquitaine</t>
  </si>
  <si>
    <t>FR7200729</t>
  </si>
  <si>
    <t>Coteaux de la vallée de la Lémance</t>
  </si>
  <si>
    <t>FR7200732</t>
  </si>
  <si>
    <t>Coteaux de Thézac et de Montayral</t>
  </si>
  <si>
    <t>FR7200733</t>
  </si>
  <si>
    <t>Coteaux du Boudouyssou et plateau de Lascrozes</t>
  </si>
  <si>
    <t>FR7200736</t>
  </si>
  <si>
    <t>Coteaux du ruisseau des Gascons</t>
  </si>
  <si>
    <t>FR7200737</t>
  </si>
  <si>
    <t>Le Boudouyssou</t>
  </si>
  <si>
    <t>FR7200738</t>
  </si>
  <si>
    <t>L'Ourbise</t>
  </si>
  <si>
    <t>FR7200739</t>
  </si>
  <si>
    <t>Vallée de l'Avance</t>
  </si>
  <si>
    <t>FR7200741</t>
  </si>
  <si>
    <t>La Gélise</t>
  </si>
  <si>
    <t>FR7200798</t>
  </si>
  <si>
    <t>Site du Griffoul, confluence de l'Automne</t>
  </si>
  <si>
    <t>FR7200799</t>
  </si>
  <si>
    <t>Carrières de Castelculier</t>
  </si>
  <si>
    <t>FR7200800</t>
  </si>
  <si>
    <t>Caves de Nérac</t>
  </si>
  <si>
    <t>FR5400425</t>
  </si>
  <si>
    <t>Ile de Ré : dunes et forêts littorales</t>
  </si>
  <si>
    <t>FR5400433</t>
  </si>
  <si>
    <t>Dunes et forêts littorales de l'ile d'Oléron</t>
  </si>
  <si>
    <t>FR5400435</t>
  </si>
  <si>
    <t>Chaumes de Sechebec</t>
  </si>
  <si>
    <t>FR5400437</t>
  </si>
  <si>
    <t>Landes de Montendre</t>
  </si>
  <si>
    <t>FR5400438</t>
  </si>
  <si>
    <t>Marais et falaises des coteaux de Gironde</t>
  </si>
  <si>
    <t>FR5400465</t>
  </si>
  <si>
    <t>Landes de Cadeuil</t>
  </si>
  <si>
    <t>FR5400471</t>
  </si>
  <si>
    <t>Carrières de Saint-Savinien</t>
  </si>
  <si>
    <t>FR5400472</t>
  </si>
  <si>
    <t>Moyenne vallée de la Charente et Seugnes et Coran</t>
  </si>
  <si>
    <t>FR5400473</t>
  </si>
  <si>
    <t>Vallée de l'Antenne</t>
  </si>
  <si>
    <t>FR5402001</t>
  </si>
  <si>
    <t>Carrière de l'Enfer</t>
  </si>
  <si>
    <t>FR5402002</t>
  </si>
  <si>
    <t>Carrière de Fief de Foye</t>
  </si>
  <si>
    <t>FR5402003</t>
  </si>
  <si>
    <t>Carrières de Bellevue</t>
  </si>
  <si>
    <t>FR5402008</t>
  </si>
  <si>
    <t>Haute vallée de la Seugne en amont de pons et affluents</t>
  </si>
  <si>
    <t>FR5402010</t>
  </si>
  <si>
    <t>Vallées du Lary et du Palais</t>
  </si>
  <si>
    <t>FR5412005</t>
  </si>
  <si>
    <t>Vallée de la Charente moyenne et Seugnes</t>
  </si>
  <si>
    <t>FR5412011</t>
  </si>
  <si>
    <t>Estuaire de la Gironde : marais de la rive nord</t>
  </si>
  <si>
    <t>FR5412024</t>
  </si>
  <si>
    <t>Plaine de Néré à Bresdon</t>
  </si>
  <si>
    <t>FR7401133</t>
  </si>
  <si>
    <t>Etangs du nord de la Haute-Vienne</t>
  </si>
  <si>
    <t>FR7401135</t>
  </si>
  <si>
    <t>Tourbière de la source du ruisseau des Dauges</t>
  </si>
  <si>
    <t>FR7401137</t>
  </si>
  <si>
    <t>Pelouses et landes serpentinicoles du sud de la Haute Vienne</t>
  </si>
  <si>
    <t>FR7401138</t>
  </si>
  <si>
    <t>Etang de la Pouge</t>
  </si>
  <si>
    <t>FR7401141</t>
  </si>
  <si>
    <t>Mine de Chabannes et souterrains des Monts d'Ambazac</t>
  </si>
  <si>
    <t>FR7401142</t>
  </si>
  <si>
    <t>Ruisseau de Moissannes</t>
  </si>
  <si>
    <t>FR7401147</t>
  </si>
  <si>
    <t>Vallée de la Gartempe sur l'ensemble de son cours et affluents</t>
  </si>
  <si>
    <t>FR7401149</t>
  </si>
  <si>
    <t>Forêt d'Epagne</t>
  </si>
  <si>
    <t>h</t>
  </si>
  <si>
    <t>heure</t>
  </si>
  <si>
    <t>j</t>
  </si>
  <si>
    <t>jour</t>
  </si>
  <si>
    <t>ha</t>
  </si>
  <si>
    <t>hectare</t>
  </si>
  <si>
    <t>ml</t>
  </si>
  <si>
    <t>mètre linéaire</t>
  </si>
  <si>
    <t>m2</t>
  </si>
  <si>
    <t>mètre carré</t>
  </si>
  <si>
    <t>U</t>
  </si>
  <si>
    <t>unité</t>
  </si>
  <si>
    <t xml:space="preserve">Rattachement au barème FEADER </t>
  </si>
  <si>
    <t>B – Autres professions</t>
  </si>
  <si>
    <t xml:space="preserve">A – Cadres et prof Sup. </t>
  </si>
  <si>
    <t>Porteur du  projet :</t>
  </si>
  <si>
    <t>Intitulé du projet :</t>
  </si>
  <si>
    <t>TOTAL</t>
  </si>
  <si>
    <t>X</t>
  </si>
  <si>
    <t>Cellule remplie automatiquement avec une formule</t>
  </si>
  <si>
    <t>Bucheronnage</t>
  </si>
  <si>
    <t>code sous-action</t>
  </si>
  <si>
    <t>intitulé sous-action</t>
  </si>
  <si>
    <t>montant unitaire</t>
  </si>
  <si>
    <t>Abattage de ligneux, coupes, bûcheronnage</t>
  </si>
  <si>
    <t>€ / ha / an</t>
  </si>
  <si>
    <t>Broyage terrain facile</t>
  </si>
  <si>
    <t>Broyage terrain difficile</t>
  </si>
  <si>
    <t>broyage ou débroussaillage sur terrain facile d'accès, travaux facilement mécanisables</t>
  </si>
  <si>
    <t>broyage ou débroussaillage sur terrains inaccessibles : pents ou sols non portants (humides…)</t>
  </si>
  <si>
    <t>Clôture sols meubles</t>
  </si>
  <si>
    <t>Clôture hors sols meubles</t>
  </si>
  <si>
    <t>Clôture mobile</t>
  </si>
  <si>
    <t>Achat et pose de clôture fixe (intègre 2 entrées par km de clôture), sur sols meubles</t>
  </si>
  <si>
    <t>Achat et pose de clôture fixe (intègre 2 entrées par km de clôture), hors sols meubles</t>
  </si>
  <si>
    <t>Pose de clôture mobile</t>
  </si>
  <si>
    <t>Gardiennage</t>
  </si>
  <si>
    <t>Pâturage</t>
  </si>
  <si>
    <t>Pâturage itinérant</t>
  </si>
  <si>
    <t>Gardiennage (dont transport / déplacement des animaux). Le montant présenté est un forfait pour les 5 années du contrat</t>
  </si>
  <si>
    <t>Pâturage (intègre la pose de la clôture mobile, le nettoyage de l'emprise des clôtures et l'entretien des équipements pastoraux)</t>
  </si>
  <si>
    <t>Pâturage itinérant ou transhumant</t>
  </si>
  <si>
    <t>Fauche manuelle</t>
  </si>
  <si>
    <t>Fauche mécanique</t>
  </si>
  <si>
    <t>Fauche et exportation majoritairement manuelles</t>
  </si>
  <si>
    <t>Fauche et exportation mécaniques</t>
  </si>
  <si>
    <t>Broyage</t>
  </si>
  <si>
    <t>Broyage, gyrobroyage, débroussaillage, tronçonnage et bûcheronnage légers</t>
  </si>
  <si>
    <t>Gestion des résidus de coupe (export, rognage de souches…)</t>
  </si>
  <si>
    <t>Gestion des résidus de coupe</t>
  </si>
  <si>
    <t>Haie 1 rang - Préparation du terrain</t>
  </si>
  <si>
    <t>Haie 1 - achat</t>
  </si>
  <si>
    <t>Haie 1 - plantation</t>
  </si>
  <si>
    <t>Haie 1 - paillage</t>
  </si>
  <si>
    <t>Haie 1 - protection</t>
  </si>
  <si>
    <t>Haie 1 rang - Achat des plants</t>
  </si>
  <si>
    <t>Haie 1 rang - Plantation</t>
  </si>
  <si>
    <t>Haie 1 rang - Paillage</t>
  </si>
  <si>
    <t>Haie 1 rang - Protection des plants</t>
  </si>
  <si>
    <t>Haie 1 - préparation</t>
  </si>
  <si>
    <t>Haie 2 - préparation</t>
  </si>
  <si>
    <t>Haie 2 - achat</t>
  </si>
  <si>
    <t>Haie 2 - plantation</t>
  </si>
  <si>
    <t>Haie 2 - paillage</t>
  </si>
  <si>
    <t>Haie 2 - protection</t>
  </si>
  <si>
    <t>Haie 2 rangs - Préparation du terrain</t>
  </si>
  <si>
    <t>Haie 2 rangs - Achat des plants</t>
  </si>
  <si>
    <t>Haie 2 rangs - Plantation</t>
  </si>
  <si>
    <t>Haie 2 rangs - Paillage</t>
  </si>
  <si>
    <t>Haie 2 rangs - Protection des plants</t>
  </si>
  <si>
    <t>€ / ha /an</t>
  </si>
  <si>
    <t>€ / ml</t>
  </si>
  <si>
    <t>Verger - prépa manuelle</t>
  </si>
  <si>
    <t>Verger - prépa mécanique</t>
  </si>
  <si>
    <t>Verger - Plantation</t>
  </si>
  <si>
    <t>Verger - paillage</t>
  </si>
  <si>
    <t>Verger - plantation</t>
  </si>
  <si>
    <t>Verger - protection</t>
  </si>
  <si>
    <t>Verger - Préparation du terrain mécanique</t>
  </si>
  <si>
    <t>Verger - Préparation du terrain manuelle</t>
  </si>
  <si>
    <t>Verger - Paillage</t>
  </si>
  <si>
    <t>Verger - Protection des plants</t>
  </si>
  <si>
    <t>€ / arbre</t>
  </si>
  <si>
    <t>Bosquet - préparation</t>
  </si>
  <si>
    <t>Bosquet - achat</t>
  </si>
  <si>
    <t>Bosquet - plantation</t>
  </si>
  <si>
    <t>Bosquet - paillage</t>
  </si>
  <si>
    <t>Bosquet - protection</t>
  </si>
  <si>
    <t>Alignement / Bosquet - Préparation du terrain</t>
  </si>
  <si>
    <t>Alignement / Bosquet - Achat des plants</t>
  </si>
  <si>
    <t>Alignement / Bosquet - Plantation</t>
  </si>
  <si>
    <t>Alignement / Bosquet - Paillage</t>
  </si>
  <si>
    <t>Alignement / Bosquet - Protection des plants</t>
  </si>
  <si>
    <t>Haie - Taille</t>
  </si>
  <si>
    <t>Haie - Export</t>
  </si>
  <si>
    <t>Haie - Nettoyage</t>
  </si>
  <si>
    <t>Arbre - Taille</t>
  </si>
  <si>
    <t>Arbre - Nettoyage</t>
  </si>
  <si>
    <t>Arbre - Export</t>
  </si>
  <si>
    <t>Haie - Taille de la haie</t>
  </si>
  <si>
    <t>Haie - Nettoyage manuel ou mécanique du pied de la haie</t>
  </si>
  <si>
    <t>Haie - Exportation des produits de coupe</t>
  </si>
  <si>
    <t>Arbres isolés- Taille</t>
  </si>
  <si>
    <t>Arbres isolés - Nettoyage manuel ou mécanique des abords</t>
  </si>
  <si>
    <t>Arbres isolés - Exportation des produits de coupe</t>
  </si>
  <si>
    <t>€ / ml / intervention</t>
  </si>
  <si>
    <t>€ / arbre / intervention</t>
  </si>
  <si>
    <t>Débroussaillage S&lt;200</t>
  </si>
  <si>
    <t>Export</t>
  </si>
  <si>
    <t>Création</t>
  </si>
  <si>
    <t>Curage</t>
  </si>
  <si>
    <t>Débroussaillage 200&lt;S&lt;1000</t>
  </si>
  <si>
    <t>Export S&gt;1000</t>
  </si>
  <si>
    <t>Débroussaillage ou faucardage (surface de la mare comprise entre 100 et 200 m2)</t>
  </si>
  <si>
    <t>Débroussaillage ou faucardage (surface de la mare inférieure à 200 m2)</t>
  </si>
  <si>
    <t>€ / mare / intervention</t>
  </si>
  <si>
    <t>Création / restauration</t>
  </si>
  <si>
    <t>Curage / entretien</t>
  </si>
  <si>
    <t>Régénération</t>
  </si>
  <si>
    <t>Régénaration localisée des souches</t>
  </si>
  <si>
    <t>Entretien de la végétation</t>
  </si>
  <si>
    <t>Exportation des produits de coupe</t>
  </si>
  <si>
    <t>N12Pi et Ri</t>
  </si>
  <si>
    <t>Evacuation</t>
  </si>
  <si>
    <t>Entretien des berges</t>
  </si>
  <si>
    <t>Evacuation des matériaux</t>
  </si>
  <si>
    <t>Forfait matériel</t>
  </si>
  <si>
    <t>Forfait intervention</t>
  </si>
  <si>
    <t>€ / an</t>
  </si>
  <si>
    <t>€ / an / 1000m2</t>
  </si>
  <si>
    <t>commentaire "nb d'intervention</t>
  </si>
  <si>
    <t>Forfait matériel technique (cuissardes, gants adaptés, poubelle etc…) - quantité à renseigner dans le présent tableau : 1</t>
  </si>
  <si>
    <t>Actions : codes et intitulés</t>
  </si>
  <si>
    <t>Onglet 1</t>
  </si>
  <si>
    <t>Onglet 2</t>
  </si>
  <si>
    <t>Onglet 3</t>
  </si>
  <si>
    <t>Colonne cachée</t>
  </si>
  <si>
    <t>Code Action Instruction</t>
  </si>
  <si>
    <t>Catégorie A ou assimilé</t>
  </si>
  <si>
    <t>Stagiaire</t>
  </si>
  <si>
    <t>Catégorie B ou C ou assimilé</t>
  </si>
  <si>
    <t>Code action instruction</t>
  </si>
  <si>
    <t>Montant présenté en euro</t>
  </si>
  <si>
    <t>€  (forfait pour 5 ans)</t>
  </si>
  <si>
    <t>Exportation des végétaux (surface de la mare supérieure à 1000 m2)</t>
  </si>
  <si>
    <t>€ / mare</t>
  </si>
  <si>
    <t>Prestations de services</t>
  </si>
  <si>
    <t>Matériels/équipements</t>
  </si>
  <si>
    <t>Intitulé du poste</t>
  </si>
  <si>
    <t>N01Pi suivi opé</t>
  </si>
  <si>
    <t>N02Pi suivi opé</t>
  </si>
  <si>
    <t>N03Pi suivi opé</t>
  </si>
  <si>
    <t>N03Ri suivi opé</t>
  </si>
  <si>
    <t>N04R suivi opé</t>
  </si>
  <si>
    <t>N05R suivi opé</t>
  </si>
  <si>
    <t>N06Pi suivi opé</t>
  </si>
  <si>
    <t>N06R suivi opé</t>
  </si>
  <si>
    <t>N07P suivi opé</t>
  </si>
  <si>
    <t>N08P suivi opé</t>
  </si>
  <si>
    <t>N09Pi suivi opé</t>
  </si>
  <si>
    <t>N09R suivi opé</t>
  </si>
  <si>
    <t>N10R suivi opé</t>
  </si>
  <si>
    <t>N11Pi suivi opé</t>
  </si>
  <si>
    <t>N11R suivi opé</t>
  </si>
  <si>
    <t>N12Pi et Ri suivi opé</t>
  </si>
  <si>
    <t>N13Pi suivi opé</t>
  </si>
  <si>
    <t>N14P suivi opé</t>
  </si>
  <si>
    <t>N14R suivi opé</t>
  </si>
  <si>
    <t>N15Pi suivi opé</t>
  </si>
  <si>
    <t>N16Pi suivi opé</t>
  </si>
  <si>
    <t>N17Pi suivi opé</t>
  </si>
  <si>
    <t>N18Pi suivi opé</t>
  </si>
  <si>
    <t>N19Pi suivi opé</t>
  </si>
  <si>
    <t>N20P et R suivi opé</t>
  </si>
  <si>
    <t>N23Pi suivi opé</t>
  </si>
  <si>
    <t>N24Pi suivi opé</t>
  </si>
  <si>
    <t>N25Pi suivi opé</t>
  </si>
  <si>
    <t>N26Pi suivi opé</t>
  </si>
  <si>
    <t>N27Pi suivi opé</t>
  </si>
  <si>
    <t>N29i suivi opé</t>
  </si>
  <si>
    <t>N31i suivi opé</t>
  </si>
  <si>
    <t>N32 suivi opé</t>
  </si>
  <si>
    <t>FR5400424</t>
  </si>
  <si>
    <t>Ile de Ré : Fier d'Ars</t>
  </si>
  <si>
    <t>FR5400429</t>
  </si>
  <si>
    <t>Marais de Rochefort</t>
  </si>
  <si>
    <t>FR5400430</t>
  </si>
  <si>
    <t>Vallée de la Charente (basse vallée)</t>
  </si>
  <si>
    <t>FR5400431</t>
  </si>
  <si>
    <t>Marais de Brouage (et marais nord d'Oléron)</t>
  </si>
  <si>
    <t>FR5400432</t>
  </si>
  <si>
    <t>Marais de la Seudre</t>
  </si>
  <si>
    <t>FR5400434</t>
  </si>
  <si>
    <t>Presqu'ile d'Arvert</t>
  </si>
  <si>
    <t>FR5400446</t>
  </si>
  <si>
    <t>Marais Poitevin</t>
  </si>
  <si>
    <t>FR5400469</t>
  </si>
  <si>
    <t>Pertuis Charentais</t>
  </si>
  <si>
    <t>FR5410012</t>
  </si>
  <si>
    <t>Anse du Fier d'Ars en Ré</t>
  </si>
  <si>
    <t>FR5410013</t>
  </si>
  <si>
    <t>Anse de Fouras, baie d'Yves, marais de Rochefort</t>
  </si>
  <si>
    <t>FR5410028</t>
  </si>
  <si>
    <t>Marais de Brouage, Ile d'Oléron</t>
  </si>
  <si>
    <t>FR5410100</t>
  </si>
  <si>
    <t>Marais poitevin</t>
  </si>
  <si>
    <t>FR5412012</t>
  </si>
  <si>
    <t>Bonne Anse, marais de Bréjat et de Saint Augustin</t>
  </si>
  <si>
    <t>FR5412020</t>
  </si>
  <si>
    <t>Marais et estuaire de la Seudre, île d'Oléron</t>
  </si>
  <si>
    <t>FR5412025</t>
  </si>
  <si>
    <t>Estuaire et basse vallée de la Charente</t>
  </si>
  <si>
    <t>FR5412026</t>
  </si>
  <si>
    <t>Pertuis charentais - Rochebonne</t>
  </si>
  <si>
    <t>FR7200677</t>
  </si>
  <si>
    <t>Estuaire de la Gironde</t>
  </si>
  <si>
    <t>FR7200678</t>
  </si>
  <si>
    <t>Dunes du littoral girondin de la Pointe de Grave au Cap Ferret</t>
  </si>
  <si>
    <t>FR7200679</t>
  </si>
  <si>
    <t>Bassin d'Arcachon et Cap Ferret</t>
  </si>
  <si>
    <t>FR7200774</t>
  </si>
  <si>
    <t>Baie de Chingoudy</t>
  </si>
  <si>
    <t>FR7200775</t>
  </si>
  <si>
    <t>Domaine d'Abbadia et corniche basque</t>
  </si>
  <si>
    <t>FR7200776</t>
  </si>
  <si>
    <t>Falaises de Saint-Jean-de-Luz à Biarritz</t>
  </si>
  <si>
    <t>FR7200785</t>
  </si>
  <si>
    <t>La Nivelle (estuaire, barthes et cours d'eau)</t>
  </si>
  <si>
    <t>FR7212002</t>
  </si>
  <si>
    <t>Rochers de Biarritz : le Bouccalot et la Roche ronde</t>
  </si>
  <si>
    <t>FR7212013</t>
  </si>
  <si>
    <t>Estuaire de la Bidassoa et baie de Fontarabie</t>
  </si>
  <si>
    <t>FR7212018</t>
  </si>
  <si>
    <t>Bassin d'Arcachon et banc d'Arguin</t>
  </si>
  <si>
    <t>Dépenses sur barème (Travaux)</t>
  </si>
  <si>
    <t>Dépenses de déplacement et de mission</t>
  </si>
  <si>
    <t>F12i</t>
  </si>
  <si>
    <t>Actions et sous-actions : pour utillisation dans l'onglet "dépenses_sur_barème"</t>
  </si>
  <si>
    <t>Directeur/directrice</t>
  </si>
  <si>
    <t>Technicien/technicienne</t>
  </si>
  <si>
    <t>Postes AnimN2000</t>
  </si>
  <si>
    <t>Animateur/ animatrice</t>
  </si>
  <si>
    <t>Prestation services_Sous traitance</t>
  </si>
  <si>
    <t>Secrétaire</t>
  </si>
  <si>
    <t>Frais de personnel</t>
  </si>
  <si>
    <t>Chargé-e de mission</t>
  </si>
  <si>
    <t>Frais de déplacement</t>
  </si>
  <si>
    <t>SiGiste</t>
  </si>
  <si>
    <t>Coût indirect</t>
  </si>
  <si>
    <t>Formation</t>
  </si>
  <si>
    <t>Dépenses de déplacements/frais de mission</t>
  </si>
  <si>
    <t>Autres</t>
  </si>
  <si>
    <t>Menu déroulant Instruction</t>
  </si>
  <si>
    <t>OUI</t>
  </si>
  <si>
    <t>NON</t>
  </si>
  <si>
    <t>Montants retenus</t>
  </si>
  <si>
    <t>A-Cadres et professions intellectuelles supérieures</t>
  </si>
  <si>
    <t>B-Non cadres (prof intermédiaires, employés, ouvriers)</t>
  </si>
  <si>
    <t>Barèmes</t>
  </si>
  <si>
    <t>Colonnes à compléter avec les éléments des justificatifs correspondant aux prestataires choisis</t>
  </si>
  <si>
    <t>N30Pi et Ri suivi opé</t>
  </si>
  <si>
    <t>Ajout de postes :</t>
  </si>
  <si>
    <t>F01i</t>
  </si>
  <si>
    <t>F02i</t>
  </si>
  <si>
    <t>F03i</t>
  </si>
  <si>
    <t>F05</t>
  </si>
  <si>
    <t>F06i</t>
  </si>
  <si>
    <t>F08</t>
  </si>
  <si>
    <t>F09i</t>
  </si>
  <si>
    <t>F10i</t>
  </si>
  <si>
    <t>F11</t>
  </si>
  <si>
    <t>F13i</t>
  </si>
  <si>
    <t>F14i</t>
  </si>
  <si>
    <t>F15i</t>
  </si>
  <si>
    <t xml:space="preserve">F16 </t>
  </si>
  <si>
    <t xml:space="preserve">F17i </t>
  </si>
  <si>
    <t>F01i - Suivi opé</t>
  </si>
  <si>
    <t>F02i - Suivi opé</t>
  </si>
  <si>
    <t>F03i - Suivi opé</t>
  </si>
  <si>
    <t>F05 - Suivi opé</t>
  </si>
  <si>
    <t>F06i - Suivi opé</t>
  </si>
  <si>
    <t>F08 - Suivi opé</t>
  </si>
  <si>
    <t>F09i -Suivi opé</t>
  </si>
  <si>
    <t>F10i - Suivi opé</t>
  </si>
  <si>
    <t>F11 - Suivi opé</t>
  </si>
  <si>
    <t>F12i - Suivi opé</t>
  </si>
  <si>
    <t>F13i - Suivi opé</t>
  </si>
  <si>
    <t>F14i - Suivi opé</t>
  </si>
  <si>
    <t>F15i - Suivi opé</t>
  </si>
  <si>
    <t>F16 – Suivi opé</t>
  </si>
  <si>
    <t>F17i – Suivi opé</t>
  </si>
  <si>
    <t>Création ou rétablissement de clairières ou de landes</t>
  </si>
  <si>
    <t>Création ou rétablissement de mares ou d’étangs forestiers</t>
  </si>
  <si>
    <t>Mise en oeuvre de régénérations dirigées</t>
  </si>
  <si>
    <t>Travaux de marquage, d’abattage ou de taille sans enjeu de production</t>
  </si>
  <si>
    <t>Chantier d’entretien et de restauration des ripisylves, de la végétation des berges et enlèvement raisonné des embâcles – contexte productif ou non</t>
  </si>
  <si>
    <t>Réalisation de dégagements ou débroussaillements manuels à la place de dégagements ou débroussaillements chimiques ou mécaniques</t>
  </si>
  <si>
    <t>Prise en charge de certains surcoûts d’investissement visant à réduire l’impact des dessertes en forêt</t>
  </si>
  <si>
    <t>Mise en défens de types d'habitat d'intérêt communautaire</t>
  </si>
  <si>
    <t>Chantiers d'élimination ou de limitation d'une espèce indésirable</t>
  </si>
  <si>
    <t>Dispositif favorisant le développement de bois sénescents</t>
  </si>
  <si>
    <t>Opérations innovantes au profit d’espèces ou d’habitats</t>
  </si>
  <si>
    <t>Investissements visant à informer les usagers de la forêt</t>
  </si>
  <si>
    <t>Travaux d’irrégularisation de peuplements forestiers selon une logique non productive</t>
  </si>
  <si>
    <t>Prise en charge du surcoût lié à la mise en oeuvre d’un débardage alternatif</t>
  </si>
  <si>
    <t>Travaux d’aménagement de lisière étagée</t>
  </si>
  <si>
    <t>Mesure Forestière</t>
  </si>
  <si>
    <t>F16</t>
  </si>
  <si>
    <t>F17i</t>
  </si>
  <si>
    <t>Mise en œuvre de régénérations dirigées</t>
  </si>
  <si>
    <t>Prise en charge du surcoût lié à la mise en œuvre d’un débardage alternatif</t>
  </si>
  <si>
    <t>Ilot Natura 2000</t>
  </si>
  <si>
    <t>€ / ha</t>
  </si>
  <si>
    <t>Chêne (Diamètre Minimum d'éligibilité 40 cm)</t>
  </si>
  <si>
    <t>Erable (Diamètre Minimum d'éligibilité 40 cm)</t>
  </si>
  <si>
    <t>Frêne (Diamètre Minimum d'éligibilité 40 cm)</t>
  </si>
  <si>
    <t>Autres feuillus (Diamètre Minimum d'éligibilité 40 cm)</t>
  </si>
  <si>
    <t>Pin maritime (Diamètre Minimum d'éligibilité 40 cm)</t>
  </si>
  <si>
    <t>Autres résineux (Diamètre Minimum d'éligibilité 40 cm)</t>
  </si>
  <si>
    <t>Hêtre (Diamètre Minimum d'éligibilité 45 cm)</t>
  </si>
  <si>
    <t>Sapin pectiné (Diamètre Minimum d'éligibilité 50 cm)</t>
  </si>
  <si>
    <t>Surface de l'îlot (Surface Minimum 0,5 ha)</t>
  </si>
  <si>
    <t>Conversion des heures du Temps de travail consacré au projet en nb décimal</t>
  </si>
  <si>
    <t>Nom de l'intervenant</t>
  </si>
  <si>
    <r>
      <rPr>
        <b/>
        <sz val="11"/>
        <color rgb="FF333333"/>
        <rFont val="Roboto"/>
      </rPr>
      <t xml:space="preserve">Ma demande comporte des dépenses de personnel ; </t>
    </r>
    <r>
      <rPr>
        <sz val="11"/>
        <color rgb="FF333333"/>
        <rFont val="Roboto"/>
      </rPr>
      <t>je demande à bénéficier de l'aide sur les coûts indirects liés à l'opération, d'un taux forfaitaire clé en main de 15% appliqué sur le montant de dépenses de personnel obtenu après application du barème standard de coût unitaire.</t>
    </r>
  </si>
  <si>
    <r>
      <rPr>
        <b/>
        <sz val="11"/>
        <color rgb="FF333333"/>
        <rFont val="Roboto"/>
      </rPr>
      <t xml:space="preserve">Ma demande comporte des dépenses de personnel </t>
    </r>
    <r>
      <rPr>
        <sz val="11"/>
        <color rgb="FF333333"/>
        <rFont val="Roboto"/>
      </rPr>
      <t>; je demande à bénéficier de l'aide sur les dépenses de déplacement et de mission, d'un taux forfaitaire de 5,5% appliqué sur le montant de dépenses de personnel obtenu après application du barème standard de coût unitaire.</t>
    </r>
  </si>
  <si>
    <t>gestion résidus N05R</t>
  </si>
  <si>
    <t>Gestion résidus N01Pi</t>
  </si>
  <si>
    <t>Mesure Forestière
(oui/non)</t>
  </si>
  <si>
    <t>Dépense liée aux études et frais de suivi de l'opération (oui/non)</t>
  </si>
  <si>
    <t>Dépenses liées aux études et frais de suivi de l'opération
(oui/non)</t>
  </si>
  <si>
    <t>Curage N09Pi</t>
  </si>
  <si>
    <t>Curage N12Pi et Ri</t>
  </si>
  <si>
    <t>Entretien N12Pi et Ri</t>
  </si>
  <si>
    <t>Entretien N11R</t>
  </si>
  <si>
    <t>Bénéficiaire</t>
  </si>
  <si>
    <t xml:space="preserve">Agent de la fonction publique de catégorie A </t>
  </si>
  <si>
    <t>Agent de la fonction publique de catégorie B ou C</t>
  </si>
  <si>
    <t>Chargé de mission</t>
  </si>
  <si>
    <t>Ingénieur</t>
  </si>
  <si>
    <t>Animateur N2000</t>
  </si>
  <si>
    <t>Chef d'équipe</t>
  </si>
  <si>
    <t>Responsable de service</t>
  </si>
  <si>
    <t>Responsable SIG</t>
  </si>
  <si>
    <t>Rédacteur</t>
  </si>
  <si>
    <t>Directeur</t>
  </si>
  <si>
    <t>Cartographe</t>
  </si>
  <si>
    <t>Employé</t>
  </si>
  <si>
    <t>Géomaticien</t>
  </si>
  <si>
    <t>Agent technique</t>
  </si>
  <si>
    <t>Chargé de communication</t>
  </si>
  <si>
    <t>Assistant</t>
  </si>
  <si>
    <t>Infographe</t>
  </si>
  <si>
    <t>Public (établissements publics et collectivités)</t>
  </si>
  <si>
    <t>Privé (Associations, entreprises)</t>
  </si>
  <si>
    <t>Statut de la structure</t>
  </si>
  <si>
    <t>Responsable équipe technique</t>
  </si>
  <si>
    <t>Responsable pôle</t>
  </si>
  <si>
    <t>Adjoint administratif</t>
  </si>
  <si>
    <t>Agent d’entretien</t>
  </si>
  <si>
    <t>Conducteur travaux</t>
  </si>
  <si>
    <t>Technicien</t>
  </si>
  <si>
    <t>Gestionnaire</t>
  </si>
  <si>
    <t>Intitulés des postes</t>
  </si>
  <si>
    <t>Autres catégorie A : ajouter l'intitulé du poste en commentaire</t>
  </si>
  <si>
    <t>Autres catégorie B : ajouter l'intitulé du poste en commentaire</t>
  </si>
  <si>
    <t>B/C-Non cadres (prof intermédiaires, employés, ouvriers)</t>
  </si>
  <si>
    <t>Cellule à compléter obligatoirement</t>
  </si>
  <si>
    <t>légende :</t>
  </si>
  <si>
    <t>Cases à cocher</t>
  </si>
  <si>
    <t>Qualification de l'agent</t>
  </si>
  <si>
    <t>public</t>
  </si>
  <si>
    <t>Coûts Indirects et frais de missions et de déplacement</t>
  </si>
  <si>
    <t>Montant présenté (devis retenu par le porteur) en € HT</t>
  </si>
  <si>
    <r>
      <t xml:space="preserve">Temps de travail consacré au projet </t>
    </r>
    <r>
      <rPr>
        <b/>
        <u/>
        <sz val="12"/>
        <color theme="0"/>
        <rFont val="Calibri"/>
        <family val="2"/>
        <scheme val="minor"/>
      </rPr>
      <t>au format HH:MM</t>
    </r>
  </si>
  <si>
    <t>V1.0</t>
  </si>
  <si>
    <t>Montant total présenté après application des options de coûts simplifiés</t>
  </si>
  <si>
    <t>Synthèse par type de dépense -  A titre informatif</t>
  </si>
  <si>
    <r>
      <rPr>
        <b/>
        <u/>
        <sz val="16"/>
        <color rgb="FFFF0000"/>
        <rFont val="Calibri"/>
        <family val="2"/>
      </rPr>
      <t xml:space="preserve">Pour rappel </t>
    </r>
    <r>
      <rPr>
        <b/>
        <sz val="16"/>
        <color rgb="FFFF0000"/>
        <rFont val="Calibri"/>
        <family val="2"/>
      </rPr>
      <t xml:space="preserve">: Lorsque le porteur de projet de contrats est également structure animatrice du site Natura 2000,  </t>
    </r>
    <r>
      <rPr>
        <b/>
        <u/>
        <sz val="16"/>
        <color rgb="FFFF0000"/>
        <rFont val="Calibri"/>
        <family val="2"/>
      </rPr>
      <t>les dépenses de personnel pour les frais d'études et de suivi de l’opération (colonne P) ne sont pas financées</t>
    </r>
    <r>
      <rPr>
        <b/>
        <sz val="16"/>
        <color rgb="FFFF0000"/>
        <rFont val="Calibri"/>
        <family val="2"/>
      </rPr>
      <t xml:space="preserve"> par cet appel à projets « Contrats » (elles le sont sur le dispositif « Animation »).
Cette information sera vérifiée à l'instruction et le cas échéant, le montant éligible revu à la baisse.</t>
    </r>
  </si>
  <si>
    <t>Onglet 4</t>
  </si>
  <si>
    <t>SYNTHESE</t>
  </si>
  <si>
    <t>Prestations de services et achats d'équipements</t>
  </si>
  <si>
    <t>1- PRESTATIONS de SERVICES et ACHATS (dépenses faisant l'objet d'une facturation)</t>
  </si>
  <si>
    <t>DEMANDE D'AIDE "Contrats Natura 2000" : Appel à projets fonds Région</t>
  </si>
  <si>
    <t>2 - DEPENSES de PERSONNEL (OCS)</t>
  </si>
  <si>
    <t>3 - Coûts indirects et frais de mission et de déplacement (OCS)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</si>
</sst>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;\ #,##0.00;\ &quot; &quot;;@"/>
    <numFmt numFmtId="166" formatCode="[h]:mm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1"/>
      <color rgb="FF333333"/>
      <name val="Roboto"/>
    </font>
    <font>
      <sz val="11"/>
      <name val="Calibri"/>
      <family val="2"/>
      <scheme val="minor"/>
    </font>
    <font>
      <sz val="12"/>
      <name val="Calibri"/>
      <family val="2"/>
    </font>
    <font>
      <u/>
      <sz val="10"/>
      <color indexed="12"/>
      <name val="Calibri"/>
      <family val="2"/>
    </font>
    <font>
      <sz val="10"/>
      <color rgb="FF000000"/>
      <name val="Calibri Light"/>
      <family val="2"/>
    </font>
    <font>
      <b/>
      <sz val="24"/>
      <color rgb="FF366092"/>
      <name val="Arial"/>
      <family val="2"/>
    </font>
    <font>
      <sz val="11"/>
      <color theme="1"/>
      <name val="Calibri"/>
      <family val="2"/>
    </font>
    <font>
      <b/>
      <sz val="14"/>
      <color rgb="FF366092"/>
      <name val="Arial"/>
      <family val="2"/>
    </font>
    <font>
      <sz val="12"/>
      <color theme="1"/>
      <name val="Calibri"/>
      <family val="2"/>
      <scheme val="minor"/>
    </font>
    <font>
      <sz val="11"/>
      <color rgb="FF366092"/>
      <name val="Calibri"/>
      <family val="2"/>
    </font>
    <font>
      <sz val="12"/>
      <name val="Arial"/>
      <family val="2"/>
    </font>
    <font>
      <b/>
      <sz val="14"/>
      <color rgb="FF000000"/>
      <name val="Calibri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rgb="FF305496"/>
      <name val="Arial"/>
      <family val="2"/>
    </font>
    <font>
      <sz val="10"/>
      <color rgb="FF000000"/>
      <name val="Arial"/>
      <family val="2"/>
    </font>
    <font>
      <b/>
      <sz val="14"/>
      <color rgb="FF305496"/>
      <name val="Arial"/>
      <family val="2"/>
    </font>
    <font>
      <sz val="12"/>
      <color rgb="FF305496"/>
      <name val="Arial"/>
      <family val="2"/>
    </font>
    <font>
      <sz val="12"/>
      <color rgb="FFFF0000"/>
      <name val="Arial"/>
      <family val="2"/>
    </font>
    <font>
      <sz val="10"/>
      <color rgb="FF393939"/>
      <name val="Calibri Light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indexed="9"/>
      <name val="Arial"/>
      <family val="2"/>
    </font>
    <font>
      <b/>
      <sz val="14"/>
      <color rgb="FFC0000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333333"/>
      <name val="Roboto"/>
    </font>
    <font>
      <sz val="10"/>
      <color theme="1"/>
      <name val="Calibri"/>
      <family val="2"/>
      <scheme val="minor"/>
    </font>
    <font>
      <sz val="10"/>
      <color indexed="72"/>
      <name val="MS Sans Serif"/>
    </font>
    <font>
      <sz val="10"/>
      <name val="MS Sans Serif"/>
    </font>
    <font>
      <sz val="10"/>
      <name val="Calibri"/>
      <family val="2"/>
    </font>
    <font>
      <b/>
      <sz val="16"/>
      <color rgb="FFFF0000"/>
      <name val="Calibri"/>
      <family val="2"/>
    </font>
    <font>
      <b/>
      <u/>
      <sz val="16"/>
      <color rgb="FFFF0000"/>
      <name val="Calibri"/>
      <family val="2"/>
    </font>
    <font>
      <sz val="14"/>
      <name val="Arial"/>
      <family val="2"/>
    </font>
    <font>
      <b/>
      <u/>
      <sz val="12"/>
      <color theme="0"/>
      <name val="Calibri"/>
      <family val="2"/>
      <scheme val="minor"/>
    </font>
    <font>
      <b/>
      <sz val="26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ABF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DC1E5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6B6B6B"/>
      </left>
      <right style="medium">
        <color rgb="FF6B6B6B"/>
      </right>
      <top style="medium">
        <color rgb="FF6B6B6B"/>
      </top>
      <bottom style="medium">
        <color rgb="FF6B6B6B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/>
    <xf numFmtId="0" fontId="48" fillId="0" borderId="0"/>
  </cellStyleXfs>
  <cellXfs count="187">
    <xf numFmtId="0" fontId="0" fillId="0" borderId="0" xfId="0"/>
    <xf numFmtId="0" fontId="3" fillId="7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8" borderId="13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0" fillId="10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8" fillId="12" borderId="8" xfId="0" applyFont="1" applyFill="1" applyBorder="1" applyAlignment="1">
      <alignment horizontal="left" vertical="center" wrapText="1"/>
    </xf>
    <xf numFmtId="0" fontId="0" fillId="13" borderId="8" xfId="0" applyFill="1" applyBorder="1" applyAlignment="1">
      <alignment horizontal="left" vertical="center" wrapText="1"/>
    </xf>
    <xf numFmtId="0" fontId="0" fillId="14" borderId="8" xfId="0" applyFill="1" applyBorder="1" applyAlignment="1">
      <alignment horizontal="left" vertical="center" wrapText="1"/>
    </xf>
    <xf numFmtId="0" fontId="0" fillId="15" borderId="8" xfId="0" applyFill="1" applyBorder="1" applyAlignment="1">
      <alignment horizontal="left" vertical="center" wrapText="1"/>
    </xf>
    <xf numFmtId="0" fontId="0" fillId="11" borderId="8" xfId="0" applyFill="1" applyBorder="1" applyAlignment="1">
      <alignment horizontal="left" vertical="center" wrapText="1"/>
    </xf>
    <xf numFmtId="0" fontId="0" fillId="16" borderId="8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/>
    </xf>
    <xf numFmtId="0" fontId="25" fillId="0" borderId="8" xfId="0" applyFont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0" fillId="0" borderId="8" xfId="0" applyBorder="1"/>
    <xf numFmtId="0" fontId="0" fillId="0" borderId="8" xfId="0" applyFill="1" applyBorder="1"/>
    <xf numFmtId="0" fontId="0" fillId="0" borderId="11" xfId="0" applyBorder="1" applyAlignment="1">
      <alignment vertical="center" wrapText="1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Protection="1"/>
    <xf numFmtId="0" fontId="12" fillId="17" borderId="0" xfId="0" applyFont="1" applyFill="1" applyProtection="1"/>
    <xf numFmtId="0" fontId="13" fillId="0" borderId="0" xfId="0" applyFont="1" applyProtection="1"/>
    <xf numFmtId="0" fontId="14" fillId="17" borderId="0" xfId="0" applyFont="1" applyFill="1" applyAlignment="1" applyProtection="1">
      <alignment horizontal="left" vertical="center"/>
    </xf>
    <xf numFmtId="0" fontId="13" fillId="17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5" fillId="2" borderId="1" xfId="2" applyFont="1" applyFill="1" applyBorder="1" applyAlignment="1" applyProtection="1">
      <alignment horizontal="center" vertical="center" wrapText="1"/>
    </xf>
    <xf numFmtId="0" fontId="0" fillId="0" borderId="8" xfId="0" applyBorder="1" applyProtection="1"/>
    <xf numFmtId="0" fontId="0" fillId="3" borderId="0" xfId="0" applyFill="1" applyProtection="1"/>
    <xf numFmtId="0" fontId="16" fillId="17" borderId="0" xfId="0" applyFont="1" applyFill="1" applyProtection="1"/>
    <xf numFmtId="164" fontId="20" fillId="10" borderId="8" xfId="0" applyNumberFormat="1" applyFont="1" applyFill="1" applyBorder="1" applyProtection="1"/>
    <xf numFmtId="0" fontId="0" fillId="10" borderId="0" xfId="0" applyFill="1" applyProtection="1"/>
    <xf numFmtId="0" fontId="0" fillId="0" borderId="0" xfId="0" applyAlignment="1" applyProtection="1">
      <alignment wrapText="1"/>
    </xf>
    <xf numFmtId="0" fontId="0" fillId="10" borderId="8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0" xfId="0" applyBorder="1" applyProtection="1"/>
    <xf numFmtId="0" fontId="0" fillId="0" borderId="0" xfId="0" applyFill="1" applyProtection="1"/>
    <xf numFmtId="0" fontId="20" fillId="0" borderId="0" xfId="0" applyFont="1" applyFill="1" applyProtection="1"/>
    <xf numFmtId="165" fontId="6" fillId="17" borderId="0" xfId="0" applyNumberFormat="1" applyFont="1" applyFill="1" applyAlignment="1" applyProtection="1">
      <alignment horizontal="center"/>
    </xf>
    <xf numFmtId="0" fontId="5" fillId="2" borderId="3" xfId="2" applyFont="1" applyFill="1" applyBorder="1" applyAlignment="1" applyProtection="1">
      <alignment horizontal="center" vertical="center"/>
    </xf>
    <xf numFmtId="0" fontId="0" fillId="22" borderId="8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22" borderId="13" xfId="0" applyFill="1" applyBorder="1" applyAlignment="1">
      <alignment wrapText="1"/>
    </xf>
    <xf numFmtId="0" fontId="0" fillId="22" borderId="14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5" borderId="13" xfId="0" applyFill="1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28" fillId="17" borderId="0" xfId="0" applyFont="1" applyFill="1" applyAlignment="1">
      <alignment horizontal="left" vertical="center"/>
    </xf>
    <xf numFmtId="0" fontId="39" fillId="28" borderId="8" xfId="0" applyFont="1" applyFill="1" applyBorder="1" applyAlignment="1">
      <alignment horizontal="center"/>
    </xf>
    <xf numFmtId="0" fontId="40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4" fontId="20" fillId="10" borderId="8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164" fontId="13" fillId="18" borderId="2" xfId="0" applyNumberFormat="1" applyFont="1" applyFill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164" fontId="41" fillId="18" borderId="2" xfId="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 applyProtection="1">
      <alignment wrapText="1"/>
    </xf>
    <xf numFmtId="0" fontId="38" fillId="10" borderId="22" xfId="2" applyFont="1" applyFill="1" applyBorder="1" applyAlignment="1" applyProtection="1">
      <alignment horizontal="center" vertical="center" wrapText="1"/>
    </xf>
    <xf numFmtId="0" fontId="38" fillId="10" borderId="30" xfId="2" applyFont="1" applyFill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wrapText="1"/>
    </xf>
    <xf numFmtId="164" fontId="42" fillId="19" borderId="5" xfId="3" quotePrefix="1" applyNumberFormat="1" applyFont="1" applyFill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5" fillId="20" borderId="14" xfId="0" applyFont="1" applyFill="1" applyBorder="1" applyAlignment="1" applyProtection="1">
      <alignment horizontal="center" vertical="center" wrapText="1"/>
      <protection locked="0"/>
    </xf>
    <xf numFmtId="0" fontId="36" fillId="2" borderId="2" xfId="0" applyFont="1" applyFill="1" applyBorder="1" applyAlignment="1" applyProtection="1">
      <alignment horizontal="center" vertical="center" wrapText="1"/>
    </xf>
    <xf numFmtId="0" fontId="0" fillId="20" borderId="14" xfId="0" applyFill="1" applyBorder="1" applyAlignment="1" applyProtection="1">
      <alignment horizontal="center" vertical="center" wrapText="1"/>
      <protection locked="0"/>
    </xf>
    <xf numFmtId="0" fontId="0" fillId="19" borderId="14" xfId="0" applyFill="1" applyBorder="1" applyAlignment="1" applyProtection="1">
      <alignment horizontal="center" vertical="center" wrapText="1"/>
    </xf>
    <xf numFmtId="164" fontId="0" fillId="20" borderId="14" xfId="0" applyNumberFormat="1" applyFill="1" applyBorder="1" applyAlignment="1" applyProtection="1">
      <alignment horizontal="center" vertical="center" wrapText="1"/>
      <protection locked="0"/>
    </xf>
    <xf numFmtId="164" fontId="0" fillId="19" borderId="14" xfId="0" applyNumberFormat="1" applyFill="1" applyBorder="1" applyAlignment="1" applyProtection="1">
      <alignment horizontal="center" vertical="center" wrapText="1"/>
    </xf>
    <xf numFmtId="0" fontId="26" fillId="0" borderId="26" xfId="0" applyFont="1" applyBorder="1" applyAlignment="1" applyProtection="1">
      <alignment vertical="center"/>
    </xf>
    <xf numFmtId="7" fontId="43" fillId="19" borderId="27" xfId="1" quotePrefix="1" applyNumberFormat="1" applyFont="1" applyFill="1" applyBorder="1" applyAlignment="1" applyProtection="1">
      <alignment horizontal="center" vertical="center"/>
    </xf>
    <xf numFmtId="0" fontId="8" fillId="19" borderId="14" xfId="0" applyFont="1" applyFill="1" applyBorder="1" applyAlignment="1" applyProtection="1">
      <alignment horizontal="center" vertical="center" wrapText="1"/>
    </xf>
    <xf numFmtId="166" fontId="0" fillId="20" borderId="14" xfId="0" applyNumberFormat="1" applyFill="1" applyBorder="1" applyAlignment="1" applyProtection="1">
      <alignment horizontal="center" vertical="center" wrapText="1"/>
      <protection locked="0"/>
    </xf>
    <xf numFmtId="2" fontId="0" fillId="19" borderId="14" xfId="0" applyNumberFormat="1" applyFill="1" applyBorder="1" applyAlignment="1" applyProtection="1">
      <alignment horizontal="center" vertical="center" wrapText="1"/>
    </xf>
    <xf numFmtId="164" fontId="27" fillId="19" borderId="14" xfId="0" applyNumberFormat="1" applyFont="1" applyFill="1" applyBorder="1" applyAlignment="1" applyProtection="1">
      <alignment horizontal="center" vertical="center" wrapText="1"/>
    </xf>
    <xf numFmtId="0" fontId="45" fillId="0" borderId="8" xfId="0" applyFont="1" applyBorder="1" applyAlignment="1">
      <alignment horizontal="center" vertical="center"/>
    </xf>
    <xf numFmtId="14" fontId="45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13" fillId="17" borderId="8" xfId="0" applyFont="1" applyFill="1" applyBorder="1" applyProtection="1"/>
    <xf numFmtId="164" fontId="0" fillId="0" borderId="0" xfId="0" applyNumberFormat="1" applyFill="1" applyProtection="1"/>
    <xf numFmtId="0" fontId="20" fillId="3" borderId="2" xfId="0" applyFont="1" applyFill="1" applyBorder="1" applyAlignment="1" applyProtection="1">
      <alignment horizontal="center"/>
    </xf>
    <xf numFmtId="0" fontId="22" fillId="30" borderId="0" xfId="0" applyFont="1" applyFill="1" applyAlignment="1">
      <alignment horizontal="left" vertical="center"/>
    </xf>
    <xf numFmtId="0" fontId="20" fillId="3" borderId="0" xfId="0" applyFont="1" applyFill="1" applyProtection="1"/>
    <xf numFmtId="0" fontId="13" fillId="30" borderId="0" xfId="0" applyFont="1" applyFill="1" applyProtection="1"/>
    <xf numFmtId="4" fontId="13" fillId="30" borderId="0" xfId="0" applyNumberFormat="1" applyFont="1" applyFill="1" applyProtection="1"/>
    <xf numFmtId="0" fontId="15" fillId="0" borderId="0" xfId="0" applyFont="1" applyAlignment="1" applyProtection="1">
      <alignment horizontal="center" wrapText="1"/>
    </xf>
    <xf numFmtId="0" fontId="0" fillId="10" borderId="7" xfId="0" applyFill="1" applyBorder="1" applyAlignment="1" applyProtection="1">
      <alignment horizontal="center" vertical="center" wrapText="1"/>
    </xf>
    <xf numFmtId="0" fontId="2" fillId="18" borderId="8" xfId="0" applyFont="1" applyFill="1" applyBorder="1" applyProtection="1"/>
    <xf numFmtId="0" fontId="6" fillId="17" borderId="8" xfId="0" applyFont="1" applyFill="1" applyBorder="1" applyProtection="1"/>
    <xf numFmtId="0" fontId="25" fillId="24" borderId="8" xfId="0" applyFont="1" applyFill="1" applyBorder="1" applyProtection="1"/>
    <xf numFmtId="0" fontId="21" fillId="25" borderId="23" xfId="0" applyFont="1" applyFill="1" applyBorder="1" applyAlignment="1" applyProtection="1">
      <alignment horizontal="left" vertical="center" wrapText="1"/>
    </xf>
    <xf numFmtId="0" fontId="0" fillId="0" borderId="4" xfId="0" applyBorder="1" applyProtection="1"/>
    <xf numFmtId="0" fontId="0" fillId="0" borderId="24" xfId="0" applyBorder="1" applyProtection="1"/>
    <xf numFmtId="0" fontId="33" fillId="0" borderId="25" xfId="0" applyFont="1" applyBorder="1" applyAlignment="1" applyProtection="1">
      <alignment horizontal="left" vertical="center" wrapText="1" readingOrder="1"/>
    </xf>
    <xf numFmtId="8" fontId="33" fillId="0" borderId="25" xfId="0" applyNumberFormat="1" applyFont="1" applyBorder="1" applyAlignment="1" applyProtection="1">
      <alignment horizontal="center" vertical="center" wrapText="1" readingOrder="1"/>
    </xf>
    <xf numFmtId="49" fontId="34" fillId="26" borderId="8" xfId="3" applyNumberFormat="1" applyFont="1" applyFill="1" applyBorder="1" applyAlignment="1" applyProtection="1">
      <alignment horizontal="center" vertical="center" wrapText="1"/>
    </xf>
    <xf numFmtId="49" fontId="35" fillId="26" borderId="8" xfId="3" applyNumberFormat="1" applyFont="1" applyFill="1" applyBorder="1" applyAlignment="1" applyProtection="1">
      <alignment horizontal="center" vertical="center" wrapText="1"/>
    </xf>
    <xf numFmtId="49" fontId="9" fillId="0" borderId="8" xfId="3" quotePrefix="1" applyNumberFormat="1" applyFont="1" applyBorder="1" applyProtection="1"/>
    <xf numFmtId="0" fontId="11" fillId="7" borderId="8" xfId="3" applyFont="1" applyFill="1" applyBorder="1" applyAlignment="1" applyProtection="1">
      <alignment horizontal="left" vertical="center" wrapText="1"/>
    </xf>
    <xf numFmtId="164" fontId="0" fillId="0" borderId="8" xfId="0" applyNumberFormat="1" applyBorder="1" applyProtection="1"/>
    <xf numFmtId="0" fontId="11" fillId="0" borderId="8" xfId="3" applyFont="1" applyFill="1" applyBorder="1" applyAlignment="1" applyProtection="1">
      <alignment horizontal="left" vertical="center" wrapText="1"/>
    </xf>
    <xf numFmtId="0" fontId="11" fillId="29" borderId="8" xfId="3" applyFont="1" applyFill="1" applyBorder="1" applyAlignment="1" applyProtection="1">
      <alignment horizontal="left" vertical="center" wrapText="1"/>
    </xf>
    <xf numFmtId="0" fontId="29" fillId="17" borderId="0" xfId="0" applyFont="1" applyFill="1" applyAlignment="1">
      <alignment vertical="center"/>
    </xf>
    <xf numFmtId="0" fontId="25" fillId="17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9" fillId="30" borderId="0" xfId="0" applyFont="1" applyFill="1" applyAlignment="1">
      <alignment vertical="center"/>
    </xf>
    <xf numFmtId="0" fontId="23" fillId="30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left" vertical="center"/>
    </xf>
    <xf numFmtId="0" fontId="23" fillId="30" borderId="0" xfId="0" applyFont="1" applyFill="1" applyAlignment="1">
      <alignment horizontal="left" vertical="center"/>
    </xf>
    <xf numFmtId="0" fontId="23" fillId="17" borderId="0" xfId="0" applyFont="1" applyFill="1" applyAlignment="1">
      <alignment horizontal="left" vertical="center"/>
    </xf>
    <xf numFmtId="0" fontId="31" fillId="30" borderId="0" xfId="0" applyFont="1" applyFill="1" applyAlignment="1">
      <alignment horizontal="right" vertical="center"/>
    </xf>
    <xf numFmtId="0" fontId="17" fillId="3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32" fillId="17" borderId="0" xfId="0" applyFont="1" applyFill="1" applyAlignment="1">
      <alignment vertical="center" wrapText="1"/>
    </xf>
    <xf numFmtId="0" fontId="32" fillId="17" borderId="0" xfId="0" applyFont="1" applyFill="1" applyAlignment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164" fontId="41" fillId="0" borderId="0" xfId="0" applyNumberFormat="1" applyFont="1" applyFill="1" applyBorder="1" applyAlignment="1" applyProtection="1">
      <alignment horizontal="center" vertical="center"/>
    </xf>
    <xf numFmtId="0" fontId="13" fillId="30" borderId="0" xfId="0" applyFont="1" applyFill="1" applyBorder="1" applyProtection="1"/>
    <xf numFmtId="0" fontId="30" fillId="0" borderId="12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25" fillId="23" borderId="8" xfId="0" applyFont="1" applyFill="1" applyBorder="1" applyAlignment="1" applyProtection="1">
      <alignment horizontal="center" vertical="center" wrapText="1"/>
      <protection locked="0"/>
    </xf>
    <xf numFmtId="0" fontId="25" fillId="23" borderId="8" xfId="0" applyFont="1" applyFill="1" applyBorder="1" applyAlignment="1" applyProtection="1">
      <alignment horizontal="center" vertical="center"/>
      <protection locked="0"/>
    </xf>
    <xf numFmtId="0" fontId="14" fillId="17" borderId="15" xfId="0" applyFont="1" applyFill="1" applyBorder="1" applyAlignment="1" applyProtection="1">
      <alignment vertical="center"/>
    </xf>
    <xf numFmtId="0" fontId="14" fillId="17" borderId="9" xfId="0" applyFont="1" applyFill="1" applyBorder="1" applyAlignment="1" applyProtection="1">
      <alignment vertical="center"/>
    </xf>
    <xf numFmtId="165" fontId="51" fillId="18" borderId="15" xfId="0" applyNumberFormat="1" applyFont="1" applyFill="1" applyBorder="1" applyAlignment="1" applyProtection="1">
      <alignment horizontal="center" vertical="center"/>
    </xf>
    <xf numFmtId="165" fontId="51" fillId="18" borderId="9" xfId="0" applyNumberFormat="1" applyFont="1" applyFill="1" applyBorder="1" applyAlignment="1" applyProtection="1">
      <alignment horizontal="center" vertical="center"/>
    </xf>
    <xf numFmtId="165" fontId="51" fillId="18" borderId="10" xfId="0" applyNumberFormat="1" applyFont="1" applyFill="1" applyBorder="1" applyAlignment="1" applyProtection="1">
      <alignment horizontal="center" vertical="center"/>
    </xf>
    <xf numFmtId="0" fontId="36" fillId="10" borderId="28" xfId="0" applyFont="1" applyFill="1" applyBorder="1" applyAlignment="1" applyProtection="1">
      <alignment horizontal="center" vertical="center" wrapText="1"/>
    </xf>
    <xf numFmtId="0" fontId="36" fillId="10" borderId="29" xfId="0" applyFont="1" applyFill="1" applyBorder="1" applyAlignment="1" applyProtection="1">
      <alignment horizontal="center" vertical="center" wrapText="1"/>
    </xf>
    <xf numFmtId="0" fontId="18" fillId="7" borderId="2" xfId="0" applyFont="1" applyFill="1" applyBorder="1" applyAlignment="1" applyProtection="1">
      <alignment horizontal="center" vertical="center"/>
    </xf>
    <xf numFmtId="0" fontId="37" fillId="27" borderId="15" xfId="0" applyFont="1" applyFill="1" applyBorder="1" applyAlignment="1" applyProtection="1">
      <alignment horizontal="center" vertical="center" wrapText="1"/>
    </xf>
    <xf numFmtId="0" fontId="37" fillId="27" borderId="9" xfId="0" applyFont="1" applyFill="1" applyBorder="1" applyAlignment="1" applyProtection="1">
      <alignment horizontal="center" vertical="center"/>
    </xf>
    <xf numFmtId="0" fontId="37" fillId="27" borderId="10" xfId="0" applyFont="1" applyFill="1" applyBorder="1" applyAlignment="1" applyProtection="1">
      <alignment horizontal="center" vertical="center"/>
    </xf>
    <xf numFmtId="0" fontId="5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38" fillId="2" borderId="2" xfId="2" applyFont="1" applyFill="1" applyBorder="1" applyAlignment="1" applyProtection="1">
      <alignment horizontal="center" vertical="center" wrapText="1"/>
    </xf>
    <xf numFmtId="0" fontId="38" fillId="2" borderId="17" xfId="2" applyFont="1" applyFill="1" applyBorder="1" applyAlignment="1" applyProtection="1">
      <alignment horizontal="center" vertical="center" wrapText="1"/>
    </xf>
    <xf numFmtId="0" fontId="38" fillId="2" borderId="6" xfId="2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wrapText="1"/>
    </xf>
    <xf numFmtId="0" fontId="49" fillId="17" borderId="15" xfId="0" applyFont="1" applyFill="1" applyBorder="1" applyAlignment="1" applyProtection="1">
      <alignment horizontal="center" vertical="center" wrapText="1"/>
    </xf>
    <xf numFmtId="0" fontId="49" fillId="17" borderId="9" xfId="0" applyFont="1" applyFill="1" applyBorder="1" applyAlignment="1" applyProtection="1">
      <alignment horizontal="center" vertical="center" wrapText="1"/>
    </xf>
    <xf numFmtId="0" fontId="49" fillId="17" borderId="10" xfId="0" applyFont="1" applyFill="1" applyBorder="1" applyAlignment="1" applyProtection="1">
      <alignment horizontal="center" vertical="center" wrapText="1"/>
    </xf>
    <xf numFmtId="165" fontId="6" fillId="18" borderId="1" xfId="0" applyNumberFormat="1" applyFont="1" applyFill="1" applyBorder="1" applyAlignment="1" applyProtection="1">
      <alignment horizontal="center" vertical="center" wrapText="1"/>
    </xf>
    <xf numFmtId="165" fontId="6" fillId="18" borderId="3" xfId="0" applyNumberFormat="1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165" fontId="6" fillId="18" borderId="19" xfId="0" applyNumberFormat="1" applyFont="1" applyFill="1" applyBorder="1" applyAlignment="1" applyProtection="1">
      <alignment horizontal="center" vertical="center" wrapText="1"/>
    </xf>
    <xf numFmtId="165" fontId="6" fillId="18" borderId="21" xfId="0" applyNumberFormat="1" applyFont="1" applyFill="1" applyBorder="1" applyAlignment="1" applyProtection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left" vertical="center"/>
    </xf>
    <xf numFmtId="0" fontId="26" fillId="9" borderId="16" xfId="0" applyFont="1" applyFill="1" applyBorder="1" applyAlignment="1">
      <alignment horizontal="left" vertical="center"/>
    </xf>
    <xf numFmtId="0" fontId="26" fillId="9" borderId="7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9" fillId="21" borderId="0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8">
    <cellStyle name="Lien hypertexte 2" xfId="4" xr:uid="{87D38268-5DF5-4DE3-A66E-2BFAEE664B9B}"/>
    <cellStyle name="Monétaire" xfId="1" builtinId="4"/>
    <cellStyle name="Normal" xfId="0" builtinId="0"/>
    <cellStyle name="Normal 2" xfId="6" xr:uid="{B23037A6-7EA5-46DE-8F0F-93177BF489D3}"/>
    <cellStyle name="Normal 2 2" xfId="2" xr:uid="{1C583440-AD1F-4CD4-B0A6-71F3A2FD87AF}"/>
    <cellStyle name="Normal 3" xfId="3" xr:uid="{94100F90-D3B0-48E6-B9DE-78FF6A4E3E3D}"/>
    <cellStyle name="Normal 3 2" xfId="7" xr:uid="{0BA11EBA-41CC-49B4-A46D-74E10BBF6ED1}"/>
    <cellStyle name="Normal 4" xfId="5" xr:uid="{9303C547-714A-4D4F-95D7-8DB0BA7578E0}"/>
  </cellStyles>
  <dxfs count="5">
    <dxf>
      <fill>
        <patternFill patternType="mediumGray">
          <fgColor theme="0" tint="-4.9989318521683403E-2"/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88762B7-C7AB-4051-8D85-CFA16AF180EF}"/>
  </tableStyles>
  <colors>
    <mruColors>
      <color rgb="FFFFCCCC"/>
      <color rgb="FFFFC7CE"/>
      <color rgb="FFFF99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677E-1ABC-477A-8747-531E7A2070EC}">
  <dimension ref="A1:Q11"/>
  <sheetViews>
    <sheetView tabSelected="1" zoomScale="80" zoomScaleNormal="80" workbookViewId="0">
      <selection activeCell="E19" sqref="E19"/>
    </sheetView>
  </sheetViews>
  <sheetFormatPr baseColWidth="10" defaultColWidth="11.5703125" defaultRowHeight="15" x14ac:dyDescent="0.25"/>
  <cols>
    <col min="1" max="1" width="13.7109375" style="32" customWidth="1"/>
    <col min="2" max="2" width="11.5703125" style="32"/>
    <col min="3" max="3" width="16.85546875" style="32" customWidth="1"/>
    <col min="4" max="12" width="11.5703125" style="32"/>
    <col min="13" max="13" width="48.85546875" style="32" customWidth="1"/>
    <col min="14" max="15" width="11.5703125" style="32"/>
    <col min="16" max="16" width="14" style="32" customWidth="1"/>
    <col min="17" max="17" width="33.140625" style="32" customWidth="1"/>
    <col min="18" max="16384" width="11.5703125" style="32"/>
  </cols>
  <sheetData>
    <row r="1" spans="1:17" ht="30" x14ac:dyDescent="0.25">
      <c r="A1" s="67" t="s">
        <v>934</v>
      </c>
      <c r="B1" s="124"/>
      <c r="C1" s="124"/>
      <c r="D1" s="125"/>
      <c r="E1" s="125"/>
      <c r="F1" s="125"/>
      <c r="G1" s="125"/>
      <c r="H1" s="125"/>
      <c r="I1" s="125"/>
      <c r="J1" s="125"/>
      <c r="K1" s="125"/>
      <c r="L1" s="125"/>
      <c r="M1" s="126"/>
      <c r="N1" s="84"/>
      <c r="O1" s="83"/>
      <c r="P1" s="83"/>
      <c r="Q1" s="83"/>
    </row>
    <row r="2" spans="1:17" ht="30.75" customHeight="1" x14ac:dyDescent="0.25">
      <c r="A2" s="143" t="s">
        <v>19</v>
      </c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26"/>
      <c r="O2" s="126"/>
      <c r="P2" s="97" t="s">
        <v>926</v>
      </c>
      <c r="Q2" s="98">
        <v>46177</v>
      </c>
    </row>
    <row r="3" spans="1:17" ht="33.75" customHeight="1" x14ac:dyDescent="0.25">
      <c r="A3" s="143" t="s">
        <v>20</v>
      </c>
      <c r="B3" s="144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26"/>
      <c r="O3" s="126"/>
      <c r="P3" s="126"/>
      <c r="Q3" s="126"/>
    </row>
    <row r="4" spans="1:17" x14ac:dyDescent="0.25">
      <c r="A4" s="103"/>
      <c r="B4" s="127"/>
      <c r="C4" s="127"/>
      <c r="D4" s="125"/>
      <c r="E4" s="125"/>
      <c r="F4" s="125"/>
      <c r="G4" s="125"/>
      <c r="H4" s="125"/>
      <c r="I4" s="125"/>
      <c r="J4" s="125"/>
      <c r="K4" s="125"/>
      <c r="L4" s="125"/>
      <c r="M4" s="126"/>
      <c r="N4" s="126"/>
      <c r="O4" s="126"/>
      <c r="P4" s="126"/>
      <c r="Q4" s="126"/>
    </row>
    <row r="5" spans="1:17" ht="15.75" x14ac:dyDescent="0.25">
      <c r="A5" s="128" t="s">
        <v>684</v>
      </c>
      <c r="B5" s="129" t="s">
        <v>932</v>
      </c>
      <c r="C5" s="130"/>
      <c r="D5" s="131"/>
      <c r="E5" s="131"/>
      <c r="F5" s="131"/>
      <c r="G5" s="125"/>
      <c r="H5" s="125"/>
      <c r="I5" s="125"/>
      <c r="J5" s="125"/>
      <c r="K5" s="125"/>
      <c r="L5" s="125"/>
      <c r="M5" s="126"/>
      <c r="N5" s="126"/>
      <c r="O5" s="126"/>
      <c r="P5" s="126"/>
      <c r="Q5" s="126"/>
    </row>
    <row r="6" spans="1:17" ht="15.75" x14ac:dyDescent="0.25">
      <c r="A6" s="128" t="s">
        <v>685</v>
      </c>
      <c r="B6" s="129" t="s">
        <v>13</v>
      </c>
      <c r="C6" s="130"/>
      <c r="D6" s="131"/>
      <c r="E6" s="131"/>
      <c r="F6" s="131"/>
      <c r="G6" s="125"/>
      <c r="H6" s="125"/>
      <c r="I6" s="125"/>
      <c r="J6" s="125"/>
      <c r="K6" s="125"/>
      <c r="L6" s="125"/>
      <c r="M6" s="126"/>
      <c r="N6" s="126"/>
      <c r="O6" s="126"/>
      <c r="P6" s="126"/>
      <c r="Q6" s="126"/>
    </row>
    <row r="7" spans="1:17" ht="15.75" x14ac:dyDescent="0.25">
      <c r="A7" s="128" t="s">
        <v>686</v>
      </c>
      <c r="B7" s="129" t="s">
        <v>923</v>
      </c>
      <c r="C7" s="130"/>
      <c r="D7" s="131"/>
      <c r="E7" s="131"/>
      <c r="F7" s="131"/>
      <c r="G7" s="125"/>
      <c r="H7" s="125"/>
      <c r="I7" s="125"/>
      <c r="J7" s="125"/>
      <c r="K7" s="125"/>
      <c r="L7" s="125"/>
      <c r="M7" s="126"/>
      <c r="N7" s="126"/>
      <c r="O7" s="126"/>
      <c r="P7" s="126"/>
      <c r="Q7" s="126"/>
    </row>
    <row r="8" spans="1:17" ht="15.75" x14ac:dyDescent="0.25">
      <c r="A8" s="128" t="s">
        <v>930</v>
      </c>
      <c r="B8" s="129" t="s">
        <v>928</v>
      </c>
      <c r="C8" s="130"/>
      <c r="D8" s="131"/>
      <c r="E8" s="131"/>
      <c r="F8" s="131"/>
      <c r="G8" s="125"/>
      <c r="H8" s="125"/>
      <c r="I8" s="125"/>
      <c r="J8" s="125"/>
      <c r="K8" s="125"/>
      <c r="N8" s="126"/>
      <c r="O8" s="126"/>
      <c r="P8" s="126"/>
      <c r="Q8" s="126"/>
    </row>
    <row r="9" spans="1:17" ht="15.75" x14ac:dyDescent="0.25">
      <c r="A9" s="132"/>
      <c r="B9" s="133"/>
      <c r="C9" s="130"/>
      <c r="D9" s="131"/>
      <c r="E9" s="131"/>
      <c r="F9" s="131"/>
      <c r="G9" s="125"/>
      <c r="H9" s="125"/>
      <c r="I9" s="125"/>
      <c r="J9" s="125"/>
      <c r="K9" s="125"/>
      <c r="N9" s="126"/>
      <c r="O9" s="126"/>
      <c r="P9" s="126"/>
      <c r="Q9" s="126"/>
    </row>
    <row r="10" spans="1:17" s="137" customFormat="1" ht="15.75" x14ac:dyDescent="0.25">
      <c r="A10" s="134"/>
      <c r="B10" s="135"/>
      <c r="C10" s="134"/>
      <c r="D10" s="136"/>
      <c r="E10" s="136"/>
      <c r="F10" s="136"/>
      <c r="G10" s="135"/>
      <c r="H10" s="136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7" x14ac:dyDescent="0.25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</sheetData>
  <sheetProtection algorithmName="SHA-512" hashValue="DG5Lekf4eYN5oeDRo6GU7FF3RyLIDiKvY+RroZ0+Q1yDm4WrjmkzFFaJADW//xDnfFbDQ5DyTHT/c6VF+mYwww==" saltValue="wbPBvoulFq9XGRpmYrw0lw==" spinCount="100000" sheet="1" objects="1" scenarios="1"/>
  <mergeCells count="4">
    <mergeCell ref="A2:B2"/>
    <mergeCell ref="A3:B3"/>
    <mergeCell ref="C2:M2"/>
    <mergeCell ref="C3:M3"/>
  </mergeCells>
  <phoneticPr fontId="2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E5E19-4BBA-4981-A559-DD4356BAC900}">
  <dimension ref="A1:G14"/>
  <sheetViews>
    <sheetView workbookViewId="0">
      <selection activeCell="G28" sqref="G28"/>
    </sheetView>
  </sheetViews>
  <sheetFormatPr baseColWidth="10" defaultColWidth="11.42578125" defaultRowHeight="15" x14ac:dyDescent="0.25"/>
  <cols>
    <col min="1" max="1" width="14.5703125" style="31" customWidth="1"/>
    <col min="2" max="2" width="19.140625" style="31" customWidth="1"/>
    <col min="3" max="4" width="11.42578125" style="31"/>
    <col min="5" max="6" width="25.42578125" style="31" customWidth="1"/>
    <col min="7" max="16384" width="11.42578125" style="31"/>
  </cols>
  <sheetData>
    <row r="1" spans="1:7" x14ac:dyDescent="0.25">
      <c r="A1" s="185" t="s">
        <v>15</v>
      </c>
      <c r="B1" s="186"/>
    </row>
    <row r="2" spans="1:7" x14ac:dyDescent="0.25">
      <c r="A2" s="34" t="s">
        <v>551</v>
      </c>
      <c r="B2" s="33" t="s">
        <v>552</v>
      </c>
      <c r="E2" s="33" t="s">
        <v>565</v>
      </c>
      <c r="F2" s="33" t="s">
        <v>689</v>
      </c>
      <c r="G2" s="33">
        <v>32.22</v>
      </c>
    </row>
    <row r="3" spans="1:7" x14ac:dyDescent="0.25">
      <c r="A3" s="34" t="s">
        <v>553</v>
      </c>
      <c r="B3" s="33" t="s">
        <v>554</v>
      </c>
      <c r="E3" s="33" t="s">
        <v>564</v>
      </c>
      <c r="F3" s="33" t="s">
        <v>691</v>
      </c>
      <c r="G3" s="33">
        <v>27.12</v>
      </c>
    </row>
    <row r="4" spans="1:7" x14ac:dyDescent="0.25">
      <c r="A4" s="34" t="s">
        <v>555</v>
      </c>
      <c r="B4" s="33" t="s">
        <v>556</v>
      </c>
      <c r="E4" s="33" t="s">
        <v>690</v>
      </c>
      <c r="F4" s="33" t="s">
        <v>690</v>
      </c>
      <c r="G4" s="33">
        <v>4.5</v>
      </c>
    </row>
    <row r="5" spans="1:7" x14ac:dyDescent="0.25">
      <c r="A5" s="34" t="s">
        <v>557</v>
      </c>
      <c r="B5" s="33" t="s">
        <v>558</v>
      </c>
      <c r="E5" s="31" t="s">
        <v>807</v>
      </c>
      <c r="G5" s="31">
        <v>32.22</v>
      </c>
    </row>
    <row r="6" spans="1:7" x14ac:dyDescent="0.25">
      <c r="A6" s="34" t="s">
        <v>559</v>
      </c>
      <c r="B6" s="33" t="s">
        <v>560</v>
      </c>
      <c r="E6" s="31" t="s">
        <v>808</v>
      </c>
      <c r="G6" s="31">
        <v>27.12</v>
      </c>
    </row>
    <row r="7" spans="1:7" x14ac:dyDescent="0.25">
      <c r="A7" s="34" t="s">
        <v>561</v>
      </c>
      <c r="B7" s="33" t="s">
        <v>562</v>
      </c>
      <c r="E7" s="99" t="s">
        <v>886</v>
      </c>
      <c r="F7" s="99" t="s">
        <v>904</v>
      </c>
    </row>
    <row r="8" spans="1:7" x14ac:dyDescent="0.25">
      <c r="F8" s="99" t="s">
        <v>905</v>
      </c>
    </row>
    <row r="10" spans="1:7" x14ac:dyDescent="0.25">
      <c r="A10" s="31" t="s">
        <v>17</v>
      </c>
    </row>
    <row r="11" spans="1:7" x14ac:dyDescent="0.25">
      <c r="A11" s="31" t="s">
        <v>13</v>
      </c>
    </row>
    <row r="12" spans="1:7" x14ac:dyDescent="0.25">
      <c r="A12" s="31" t="s">
        <v>698</v>
      </c>
    </row>
    <row r="13" spans="1:7" x14ac:dyDescent="0.25">
      <c r="A13" s="31" t="s">
        <v>697</v>
      </c>
    </row>
    <row r="14" spans="1:7" x14ac:dyDescent="0.25">
      <c r="A14" s="31" t="s">
        <v>785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685E-6FA2-45BE-8C57-B918C1216DE4}">
  <dimension ref="A1:O134"/>
  <sheetViews>
    <sheetView topLeftCell="B1" zoomScale="50" zoomScaleNormal="50" workbookViewId="0">
      <selection activeCell="X11" sqref="X11"/>
    </sheetView>
  </sheetViews>
  <sheetFormatPr baseColWidth="10" defaultColWidth="11.42578125" defaultRowHeight="15" x14ac:dyDescent="0.25"/>
  <cols>
    <col min="1" max="1" width="0" style="39" hidden="1" customWidth="1"/>
    <col min="2" max="2" width="40.28515625" style="39" customWidth="1"/>
    <col min="3" max="4" width="26.5703125" style="39" customWidth="1"/>
    <col min="5" max="5" width="19.28515625" style="39" customWidth="1"/>
    <col min="6" max="6" width="29.42578125" style="39" customWidth="1"/>
    <col min="7" max="7" width="17.42578125" style="39" customWidth="1"/>
    <col min="8" max="8" width="14.5703125" style="39" bestFit="1" customWidth="1"/>
    <col min="9" max="9" width="26.5703125" style="39" customWidth="1"/>
    <col min="10" max="10" width="20" style="39" customWidth="1"/>
    <col min="11" max="11" width="34.7109375" style="39" customWidth="1"/>
    <col min="12" max="12" width="15.42578125" style="39" customWidth="1"/>
    <col min="13" max="14" width="40.7109375" style="39" customWidth="1"/>
    <col min="15" max="15" width="29.85546875" style="39" hidden="1" customWidth="1"/>
    <col min="16" max="16384" width="11.42578125" style="39"/>
  </cols>
  <sheetData>
    <row r="1" spans="1:15" ht="30" x14ac:dyDescent="0.4">
      <c r="B1" s="40" t="s">
        <v>933</v>
      </c>
      <c r="C1" s="48"/>
      <c r="D1" s="43"/>
      <c r="E1" s="43"/>
      <c r="F1" s="43"/>
      <c r="G1" s="43"/>
      <c r="H1" s="43"/>
      <c r="I1" s="43"/>
      <c r="J1" s="47"/>
      <c r="O1" s="49">
        <f>IFERROR(SUMIF(L13:L62,"Oui",M13:M62),"")</f>
        <v>0</v>
      </c>
    </row>
    <row r="2" spans="1:15" ht="15.75" thickBot="1" x14ac:dyDescent="0.3">
      <c r="B2" s="48"/>
      <c r="C2" s="48"/>
      <c r="D2" s="43"/>
      <c r="E2" s="43"/>
      <c r="F2" s="43"/>
      <c r="G2" s="43"/>
      <c r="H2" s="43"/>
      <c r="I2" s="43"/>
      <c r="J2" s="47"/>
      <c r="K2" s="39" t="s">
        <v>919</v>
      </c>
      <c r="O2" s="49">
        <f>IFERROR(SUMIF(L13:L62,"Non",M13:M62),"")</f>
        <v>0</v>
      </c>
    </row>
    <row r="3" spans="1:15" ht="33" customHeight="1" thickBot="1" x14ac:dyDescent="0.3">
      <c r="B3" s="147" t="s">
        <v>566</v>
      </c>
      <c r="C3" s="148"/>
      <c r="D3" s="149" t="str">
        <f>IF(ISBLANK(NOTICE!C2),"Vous devez renseigner l'onglet NOTICE",NOTICE!C2)</f>
        <v>Vous devez renseigner l'onglet NOTICE</v>
      </c>
      <c r="E3" s="150"/>
      <c r="F3" s="150"/>
      <c r="G3" s="150"/>
      <c r="H3" s="150"/>
      <c r="I3" s="151"/>
      <c r="J3" s="47"/>
      <c r="K3" s="109"/>
      <c r="L3" s="110" t="s">
        <v>570</v>
      </c>
      <c r="M3" s="46"/>
      <c r="O3" s="50"/>
    </row>
    <row r="4" spans="1:15" ht="33" customHeight="1" thickBot="1" x14ac:dyDescent="0.3">
      <c r="B4" s="147" t="s">
        <v>567</v>
      </c>
      <c r="C4" s="148"/>
      <c r="D4" s="149" t="str">
        <f>IF(ISBLANK(NOTICE!C3),"Vous devez renseigner l'onglet NOTICE",NOTICE!C3)</f>
        <v>Vous devez renseigner l'onglet NOTICE</v>
      </c>
      <c r="E4" s="150"/>
      <c r="F4" s="150"/>
      <c r="G4" s="150"/>
      <c r="H4" s="150"/>
      <c r="I4" s="151"/>
      <c r="J4" s="47"/>
      <c r="K4" s="111"/>
      <c r="L4" s="110" t="s">
        <v>918</v>
      </c>
      <c r="M4" s="46"/>
      <c r="O4" s="50" t="s">
        <v>687</v>
      </c>
    </row>
    <row r="5" spans="1:15" ht="15.75" thickBot="1" x14ac:dyDescent="0.3">
      <c r="B5" s="104"/>
      <c r="C5" s="47"/>
      <c r="D5" s="47"/>
      <c r="E5" s="47"/>
      <c r="F5" s="47"/>
      <c r="G5" s="47"/>
      <c r="H5" s="47"/>
      <c r="I5" s="47"/>
      <c r="J5" s="104"/>
      <c r="O5" s="50"/>
    </row>
    <row r="6" spans="1:15" ht="43.5" customHeight="1" thickBot="1" x14ac:dyDescent="0.3">
      <c r="B6" s="105"/>
      <c r="C6" s="105"/>
      <c r="D6" s="47"/>
      <c r="E6" s="47"/>
      <c r="F6" s="106"/>
      <c r="G6" s="106"/>
      <c r="H6" s="105"/>
      <c r="I6" s="105"/>
      <c r="J6" s="47"/>
      <c r="K6" s="154" t="s">
        <v>568</v>
      </c>
      <c r="L6" s="154"/>
      <c r="M6" s="76">
        <f>SUM(M13:M62)</f>
        <v>0</v>
      </c>
      <c r="O6" s="50"/>
    </row>
    <row r="7" spans="1:15" ht="43.5" customHeight="1" x14ac:dyDescent="0.25">
      <c r="B7" s="105"/>
      <c r="C7" s="105"/>
      <c r="D7" s="47"/>
      <c r="E7" s="47"/>
      <c r="F7" s="106"/>
      <c r="G7" s="106"/>
      <c r="H7" s="105"/>
      <c r="I7" s="105"/>
      <c r="J7" s="47"/>
      <c r="K7" s="140"/>
      <c r="L7" s="140"/>
      <c r="M7" s="141"/>
      <c r="O7" s="50"/>
    </row>
    <row r="8" spans="1:15" ht="43.5" customHeight="1" x14ac:dyDescent="0.25">
      <c r="B8" s="142"/>
      <c r="C8" s="158"/>
      <c r="D8" s="159"/>
      <c r="E8" s="159"/>
      <c r="F8" s="159"/>
      <c r="G8" s="159"/>
      <c r="H8" s="159"/>
      <c r="I8" s="159"/>
      <c r="J8" s="159"/>
      <c r="K8" s="140"/>
      <c r="L8" s="140"/>
      <c r="M8" s="141"/>
      <c r="O8" s="50"/>
    </row>
    <row r="9" spans="1:15" ht="43.5" customHeight="1" x14ac:dyDescent="0.25">
      <c r="B9" s="142"/>
      <c r="C9" s="159"/>
      <c r="D9" s="159"/>
      <c r="E9" s="159"/>
      <c r="F9" s="159"/>
      <c r="G9" s="159"/>
      <c r="H9" s="159"/>
      <c r="I9" s="159"/>
      <c r="J9" s="159"/>
      <c r="K9" s="140"/>
      <c r="L9" s="140"/>
      <c r="M9" s="141"/>
      <c r="O9" s="50"/>
    </row>
    <row r="10" spans="1:15" ht="15.75" thickBot="1" x14ac:dyDescent="0.3">
      <c r="B10" s="104"/>
      <c r="C10" s="47"/>
      <c r="D10" s="47"/>
      <c r="E10" s="47"/>
      <c r="F10" s="47"/>
      <c r="G10" s="47"/>
      <c r="H10" s="47"/>
      <c r="I10" s="47"/>
      <c r="J10" s="104"/>
      <c r="O10" s="50"/>
    </row>
    <row r="11" spans="1:15" ht="42.75" customHeight="1" thickBot="1" x14ac:dyDescent="0.3">
      <c r="B11" s="155" t="s">
        <v>810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7"/>
      <c r="O11" s="152" t="s">
        <v>688</v>
      </c>
    </row>
    <row r="12" spans="1:15" s="51" customFormat="1" ht="132.75" customHeight="1" thickBot="1" x14ac:dyDescent="0.3">
      <c r="B12" s="86" t="s">
        <v>7</v>
      </c>
      <c r="C12" s="86" t="s">
        <v>8</v>
      </c>
      <c r="D12" s="86" t="s">
        <v>9</v>
      </c>
      <c r="E12" s="86" t="s">
        <v>1</v>
      </c>
      <c r="F12" s="86" t="s">
        <v>2</v>
      </c>
      <c r="G12" s="86" t="s">
        <v>879</v>
      </c>
      <c r="H12" s="86" t="s">
        <v>14</v>
      </c>
      <c r="I12" s="86" t="s">
        <v>6</v>
      </c>
      <c r="J12" s="86" t="s">
        <v>924</v>
      </c>
      <c r="K12" s="86" t="s">
        <v>10</v>
      </c>
      <c r="L12" s="86" t="s">
        <v>880</v>
      </c>
      <c r="M12" s="86" t="s">
        <v>11</v>
      </c>
      <c r="N12" s="86" t="s">
        <v>12</v>
      </c>
      <c r="O12" s="153"/>
    </row>
    <row r="13" spans="1:15" s="53" customFormat="1" ht="75" customHeight="1" x14ac:dyDescent="0.25">
      <c r="A13" s="53">
        <f>IF(AND(OR(H13="N03Pi",H13="F12i",H13="f17i"),L13="Oui"),1,0)</f>
        <v>0</v>
      </c>
      <c r="B13" s="87"/>
      <c r="C13" s="87"/>
      <c r="D13" s="87"/>
      <c r="E13" s="87"/>
      <c r="F13" s="88" t="str">
        <f t="shared" ref="F13" si="0">IFERROR(IF(ISBLANK(E13),"",INDEX(Sites,MATCH(E13,Code_Site,0))),"")</f>
        <v/>
      </c>
      <c r="G13" s="85"/>
      <c r="H13" s="87"/>
      <c r="I13" s="88" t="str">
        <f t="shared" ref="I13" si="1">IFERROR(IF(ISBLANK(H13),"",INDEX(Action,MATCH(H13,Code_Action_Total,0))),"")</f>
        <v/>
      </c>
      <c r="J13" s="89"/>
      <c r="K13" s="89"/>
      <c r="L13" s="87"/>
      <c r="M13" s="90" t="str">
        <f>IFERROR(IF(ISBLANK(J13),"",IF(AND(J13&gt;0,ISBLANK(L13)),"Renseigner la colonne L",IF(A13=1,"Dépense liée au Suivi Opération Inéligible",(J13+K13)))),"")</f>
        <v/>
      </c>
      <c r="N13" s="87"/>
      <c r="O13" s="108" t="str">
        <f t="shared" ref="O13:O44" si="2" xml:space="preserve"> IF(ISBLANK(H13), "", IF(L13="oui", H13&amp;" "&amp;"suivi"&amp;" "&amp;"opé", H13))</f>
        <v/>
      </c>
    </row>
    <row r="14" spans="1:15" s="53" customFormat="1" ht="75" customHeight="1" x14ac:dyDescent="0.25">
      <c r="A14" s="53">
        <f t="shared" ref="A14:A63" si="3">IF(AND(OR(H14="N03Pi",H14="F12i",H14="f17i"),L14="Oui"),1,0)</f>
        <v>0</v>
      </c>
      <c r="B14" s="87"/>
      <c r="C14" s="87"/>
      <c r="D14" s="87"/>
      <c r="E14" s="87"/>
      <c r="F14" s="88" t="str">
        <f t="shared" ref="F14:F63" si="4">IFERROR(IF(ISBLANK(E14),"",INDEX(Sites,MATCH(E14,Code_Site,0))),"")</f>
        <v/>
      </c>
      <c r="G14" s="85"/>
      <c r="H14" s="87"/>
      <c r="I14" s="88" t="str">
        <f t="shared" ref="I14:I63" si="5">IFERROR(IF(ISBLANK(H14),"",INDEX(Action,MATCH(H14,Code_Action_Total,0))),"")</f>
        <v/>
      </c>
      <c r="J14" s="89"/>
      <c r="K14" s="89"/>
      <c r="L14" s="87"/>
      <c r="M14" s="90" t="str">
        <f t="shared" ref="M14:M63" si="6">IFERROR(IF(ISBLANK(J14),"",IF(AND(J14&gt;0,ISBLANK(L14)),"Renseigner la colonne L",IF(A14=1,"Dépense liée au Suivi Opération Inéligible",(J14+K14)))),"")</f>
        <v/>
      </c>
      <c r="N14" s="87"/>
      <c r="O14" s="108" t="str">
        <f t="shared" si="2"/>
        <v/>
      </c>
    </row>
    <row r="15" spans="1:15" s="53" customFormat="1" ht="75" customHeight="1" x14ac:dyDescent="0.25">
      <c r="A15" s="53">
        <f t="shared" si="3"/>
        <v>0</v>
      </c>
      <c r="B15" s="87"/>
      <c r="C15" s="87"/>
      <c r="D15" s="87"/>
      <c r="E15" s="87"/>
      <c r="F15" s="88" t="str">
        <f t="shared" si="4"/>
        <v/>
      </c>
      <c r="G15" s="85"/>
      <c r="H15" s="87"/>
      <c r="I15" s="88" t="str">
        <f t="shared" si="5"/>
        <v/>
      </c>
      <c r="J15" s="89"/>
      <c r="K15" s="89"/>
      <c r="L15" s="87"/>
      <c r="M15" s="90" t="str">
        <f t="shared" si="6"/>
        <v/>
      </c>
      <c r="N15" s="87"/>
      <c r="O15" s="108" t="str">
        <f t="shared" si="2"/>
        <v/>
      </c>
    </row>
    <row r="16" spans="1:15" s="53" customFormat="1" ht="75" customHeight="1" x14ac:dyDescent="0.25">
      <c r="A16" s="53">
        <f t="shared" si="3"/>
        <v>0</v>
      </c>
      <c r="B16" s="87"/>
      <c r="C16" s="87"/>
      <c r="D16" s="87"/>
      <c r="E16" s="87"/>
      <c r="F16" s="88" t="str">
        <f t="shared" si="4"/>
        <v/>
      </c>
      <c r="G16" s="85"/>
      <c r="H16" s="87"/>
      <c r="I16" s="88" t="str">
        <f t="shared" si="5"/>
        <v/>
      </c>
      <c r="J16" s="89"/>
      <c r="K16" s="89"/>
      <c r="L16" s="87"/>
      <c r="M16" s="90" t="str">
        <f t="shared" si="6"/>
        <v/>
      </c>
      <c r="N16" s="87"/>
      <c r="O16" s="108" t="str">
        <f t="shared" si="2"/>
        <v/>
      </c>
    </row>
    <row r="17" spans="1:15" s="53" customFormat="1" ht="75" customHeight="1" x14ac:dyDescent="0.25">
      <c r="A17" s="53">
        <f t="shared" si="3"/>
        <v>0</v>
      </c>
      <c r="B17" s="87"/>
      <c r="C17" s="87"/>
      <c r="D17" s="87"/>
      <c r="E17" s="87"/>
      <c r="F17" s="88" t="str">
        <f t="shared" si="4"/>
        <v/>
      </c>
      <c r="G17" s="85"/>
      <c r="H17" s="87"/>
      <c r="I17" s="88" t="str">
        <f t="shared" si="5"/>
        <v/>
      </c>
      <c r="J17" s="89"/>
      <c r="K17" s="89"/>
      <c r="L17" s="87"/>
      <c r="M17" s="90" t="str">
        <f t="shared" si="6"/>
        <v/>
      </c>
      <c r="N17" s="87"/>
      <c r="O17" s="108" t="str">
        <f t="shared" si="2"/>
        <v/>
      </c>
    </row>
    <row r="18" spans="1:15" s="53" customFormat="1" ht="75" customHeight="1" x14ac:dyDescent="0.25">
      <c r="A18" s="53">
        <f t="shared" si="3"/>
        <v>0</v>
      </c>
      <c r="B18" s="87"/>
      <c r="C18" s="87"/>
      <c r="D18" s="87"/>
      <c r="E18" s="87"/>
      <c r="F18" s="88" t="str">
        <f t="shared" si="4"/>
        <v/>
      </c>
      <c r="G18" s="85"/>
      <c r="H18" s="87"/>
      <c r="I18" s="88" t="str">
        <f t="shared" si="5"/>
        <v/>
      </c>
      <c r="J18" s="89"/>
      <c r="K18" s="89"/>
      <c r="L18" s="87"/>
      <c r="M18" s="90" t="str">
        <f t="shared" si="6"/>
        <v/>
      </c>
      <c r="N18" s="87"/>
      <c r="O18" s="108" t="str">
        <f t="shared" si="2"/>
        <v/>
      </c>
    </row>
    <row r="19" spans="1:15" s="53" customFormat="1" ht="75" customHeight="1" x14ac:dyDescent="0.25">
      <c r="A19" s="53">
        <f t="shared" si="3"/>
        <v>0</v>
      </c>
      <c r="B19" s="87"/>
      <c r="C19" s="87"/>
      <c r="D19" s="87"/>
      <c r="E19" s="87"/>
      <c r="F19" s="88" t="str">
        <f t="shared" si="4"/>
        <v/>
      </c>
      <c r="G19" s="85"/>
      <c r="H19" s="87"/>
      <c r="I19" s="88" t="str">
        <f t="shared" si="5"/>
        <v/>
      </c>
      <c r="J19" s="89"/>
      <c r="K19" s="89"/>
      <c r="L19" s="87"/>
      <c r="M19" s="90" t="str">
        <f t="shared" si="6"/>
        <v/>
      </c>
      <c r="N19" s="87"/>
      <c r="O19" s="108" t="str">
        <f t="shared" si="2"/>
        <v/>
      </c>
    </row>
    <row r="20" spans="1:15" s="53" customFormat="1" ht="75" customHeight="1" x14ac:dyDescent="0.25">
      <c r="A20" s="53">
        <f t="shared" si="3"/>
        <v>0</v>
      </c>
      <c r="B20" s="87"/>
      <c r="C20" s="87"/>
      <c r="D20" s="87"/>
      <c r="E20" s="87"/>
      <c r="F20" s="88" t="str">
        <f t="shared" si="4"/>
        <v/>
      </c>
      <c r="G20" s="85"/>
      <c r="H20" s="87"/>
      <c r="I20" s="88" t="str">
        <f t="shared" si="5"/>
        <v/>
      </c>
      <c r="J20" s="89"/>
      <c r="K20" s="89"/>
      <c r="L20" s="87"/>
      <c r="M20" s="90" t="str">
        <f t="shared" si="6"/>
        <v/>
      </c>
      <c r="N20" s="87"/>
      <c r="O20" s="108" t="str">
        <f t="shared" si="2"/>
        <v/>
      </c>
    </row>
    <row r="21" spans="1:15" s="53" customFormat="1" ht="75" customHeight="1" x14ac:dyDescent="0.25">
      <c r="A21" s="53">
        <f t="shared" si="3"/>
        <v>0</v>
      </c>
      <c r="B21" s="87"/>
      <c r="C21" s="87"/>
      <c r="D21" s="87"/>
      <c r="E21" s="87"/>
      <c r="F21" s="88" t="str">
        <f t="shared" si="4"/>
        <v/>
      </c>
      <c r="G21" s="85"/>
      <c r="H21" s="87"/>
      <c r="I21" s="88" t="str">
        <f t="shared" si="5"/>
        <v/>
      </c>
      <c r="J21" s="89"/>
      <c r="K21" s="89"/>
      <c r="L21" s="87"/>
      <c r="M21" s="90" t="str">
        <f t="shared" si="6"/>
        <v/>
      </c>
      <c r="N21" s="87"/>
      <c r="O21" s="108" t="str">
        <f t="shared" si="2"/>
        <v/>
      </c>
    </row>
    <row r="22" spans="1:15" s="53" customFormat="1" ht="75" customHeight="1" x14ac:dyDescent="0.25">
      <c r="A22" s="53">
        <f t="shared" si="3"/>
        <v>0</v>
      </c>
      <c r="B22" s="87"/>
      <c r="C22" s="87"/>
      <c r="D22" s="87"/>
      <c r="E22" s="87"/>
      <c r="F22" s="88" t="str">
        <f t="shared" si="4"/>
        <v/>
      </c>
      <c r="G22" s="85"/>
      <c r="H22" s="87"/>
      <c r="I22" s="88" t="str">
        <f t="shared" si="5"/>
        <v/>
      </c>
      <c r="J22" s="89"/>
      <c r="K22" s="89"/>
      <c r="L22" s="87"/>
      <c r="M22" s="90" t="str">
        <f t="shared" si="6"/>
        <v/>
      </c>
      <c r="N22" s="87"/>
      <c r="O22" s="108" t="str">
        <f t="shared" si="2"/>
        <v/>
      </c>
    </row>
    <row r="23" spans="1:15" s="53" customFormat="1" ht="75" customHeight="1" x14ac:dyDescent="0.25">
      <c r="A23" s="53">
        <f t="shared" si="3"/>
        <v>0</v>
      </c>
      <c r="B23" s="87"/>
      <c r="C23" s="87"/>
      <c r="D23" s="87"/>
      <c r="E23" s="87"/>
      <c r="F23" s="88" t="str">
        <f t="shared" si="4"/>
        <v/>
      </c>
      <c r="G23" s="85"/>
      <c r="H23" s="87"/>
      <c r="I23" s="88" t="str">
        <f t="shared" si="5"/>
        <v/>
      </c>
      <c r="J23" s="89"/>
      <c r="K23" s="89"/>
      <c r="L23" s="87"/>
      <c r="M23" s="90" t="str">
        <f t="shared" si="6"/>
        <v/>
      </c>
      <c r="N23" s="87"/>
      <c r="O23" s="108" t="str">
        <f t="shared" si="2"/>
        <v/>
      </c>
    </row>
    <row r="24" spans="1:15" s="53" customFormat="1" ht="75" customHeight="1" x14ac:dyDescent="0.25">
      <c r="A24" s="53">
        <f t="shared" si="3"/>
        <v>0</v>
      </c>
      <c r="B24" s="87"/>
      <c r="C24" s="87"/>
      <c r="D24" s="87"/>
      <c r="E24" s="87"/>
      <c r="F24" s="88" t="str">
        <f t="shared" si="4"/>
        <v/>
      </c>
      <c r="G24" s="85"/>
      <c r="H24" s="87"/>
      <c r="I24" s="88" t="str">
        <f t="shared" si="5"/>
        <v/>
      </c>
      <c r="J24" s="89"/>
      <c r="K24" s="89"/>
      <c r="L24" s="87"/>
      <c r="M24" s="90" t="str">
        <f t="shared" si="6"/>
        <v/>
      </c>
      <c r="N24" s="87"/>
      <c r="O24" s="108" t="str">
        <f t="shared" si="2"/>
        <v/>
      </c>
    </row>
    <row r="25" spans="1:15" s="53" customFormat="1" ht="75" customHeight="1" x14ac:dyDescent="0.25">
      <c r="A25" s="53">
        <f t="shared" si="3"/>
        <v>0</v>
      </c>
      <c r="B25" s="87"/>
      <c r="C25" s="87"/>
      <c r="D25" s="87"/>
      <c r="E25" s="87"/>
      <c r="F25" s="88" t="str">
        <f t="shared" si="4"/>
        <v/>
      </c>
      <c r="G25" s="85"/>
      <c r="H25" s="87"/>
      <c r="I25" s="88" t="str">
        <f t="shared" si="5"/>
        <v/>
      </c>
      <c r="J25" s="89"/>
      <c r="K25" s="89"/>
      <c r="L25" s="87"/>
      <c r="M25" s="90" t="str">
        <f t="shared" si="6"/>
        <v/>
      </c>
      <c r="N25" s="87"/>
      <c r="O25" s="108" t="str">
        <f t="shared" si="2"/>
        <v/>
      </c>
    </row>
    <row r="26" spans="1:15" s="53" customFormat="1" ht="75" customHeight="1" x14ac:dyDescent="0.25">
      <c r="A26" s="53">
        <f t="shared" si="3"/>
        <v>0</v>
      </c>
      <c r="B26" s="87"/>
      <c r="C26" s="87"/>
      <c r="D26" s="87"/>
      <c r="E26" s="87"/>
      <c r="F26" s="88" t="str">
        <f t="shared" si="4"/>
        <v/>
      </c>
      <c r="G26" s="85"/>
      <c r="H26" s="87"/>
      <c r="I26" s="88" t="str">
        <f t="shared" si="5"/>
        <v/>
      </c>
      <c r="J26" s="89"/>
      <c r="K26" s="89"/>
      <c r="L26" s="87"/>
      <c r="M26" s="90" t="str">
        <f t="shared" si="6"/>
        <v/>
      </c>
      <c r="N26" s="87"/>
      <c r="O26" s="108" t="str">
        <f t="shared" si="2"/>
        <v/>
      </c>
    </row>
    <row r="27" spans="1:15" s="53" customFormat="1" ht="75" customHeight="1" x14ac:dyDescent="0.25">
      <c r="A27" s="53">
        <f t="shared" si="3"/>
        <v>0</v>
      </c>
      <c r="B27" s="87"/>
      <c r="C27" s="87"/>
      <c r="D27" s="87"/>
      <c r="E27" s="87"/>
      <c r="F27" s="88" t="str">
        <f t="shared" si="4"/>
        <v/>
      </c>
      <c r="G27" s="85"/>
      <c r="H27" s="87"/>
      <c r="I27" s="88" t="str">
        <f t="shared" si="5"/>
        <v/>
      </c>
      <c r="J27" s="89"/>
      <c r="K27" s="89"/>
      <c r="L27" s="87"/>
      <c r="M27" s="90" t="str">
        <f t="shared" si="6"/>
        <v/>
      </c>
      <c r="N27" s="87"/>
      <c r="O27" s="108" t="str">
        <f t="shared" si="2"/>
        <v/>
      </c>
    </row>
    <row r="28" spans="1:15" s="53" customFormat="1" ht="75" customHeight="1" x14ac:dyDescent="0.25">
      <c r="A28" s="53">
        <f t="shared" si="3"/>
        <v>0</v>
      </c>
      <c r="B28" s="87"/>
      <c r="C28" s="87"/>
      <c r="D28" s="87"/>
      <c r="E28" s="87"/>
      <c r="F28" s="88" t="str">
        <f t="shared" si="4"/>
        <v/>
      </c>
      <c r="G28" s="85"/>
      <c r="H28" s="87"/>
      <c r="I28" s="88" t="str">
        <f t="shared" si="5"/>
        <v/>
      </c>
      <c r="J28" s="89"/>
      <c r="K28" s="89"/>
      <c r="L28" s="87"/>
      <c r="M28" s="90" t="str">
        <f t="shared" si="6"/>
        <v/>
      </c>
      <c r="N28" s="87"/>
      <c r="O28" s="108" t="str">
        <f t="shared" si="2"/>
        <v/>
      </c>
    </row>
    <row r="29" spans="1:15" s="53" customFormat="1" ht="75" customHeight="1" x14ac:dyDescent="0.25">
      <c r="A29" s="53">
        <f t="shared" si="3"/>
        <v>0</v>
      </c>
      <c r="B29" s="87"/>
      <c r="C29" s="87"/>
      <c r="D29" s="87"/>
      <c r="E29" s="87"/>
      <c r="F29" s="88" t="str">
        <f t="shared" si="4"/>
        <v/>
      </c>
      <c r="G29" s="85"/>
      <c r="H29" s="87"/>
      <c r="I29" s="88" t="str">
        <f t="shared" si="5"/>
        <v/>
      </c>
      <c r="J29" s="89"/>
      <c r="K29" s="89"/>
      <c r="L29" s="87"/>
      <c r="M29" s="90" t="str">
        <f t="shared" si="6"/>
        <v/>
      </c>
      <c r="N29" s="87"/>
      <c r="O29" s="108" t="str">
        <f t="shared" si="2"/>
        <v/>
      </c>
    </row>
    <row r="30" spans="1:15" s="53" customFormat="1" ht="75" customHeight="1" x14ac:dyDescent="0.25">
      <c r="A30" s="53">
        <f t="shared" si="3"/>
        <v>0</v>
      </c>
      <c r="B30" s="87"/>
      <c r="C30" s="87"/>
      <c r="D30" s="87"/>
      <c r="E30" s="87"/>
      <c r="F30" s="88" t="str">
        <f t="shared" si="4"/>
        <v/>
      </c>
      <c r="G30" s="85"/>
      <c r="H30" s="87"/>
      <c r="I30" s="88" t="str">
        <f t="shared" si="5"/>
        <v/>
      </c>
      <c r="J30" s="89"/>
      <c r="K30" s="89"/>
      <c r="L30" s="87"/>
      <c r="M30" s="90" t="str">
        <f t="shared" si="6"/>
        <v/>
      </c>
      <c r="N30" s="87"/>
      <c r="O30" s="108" t="str">
        <f t="shared" si="2"/>
        <v/>
      </c>
    </row>
    <row r="31" spans="1:15" s="53" customFormat="1" ht="75" customHeight="1" x14ac:dyDescent="0.25">
      <c r="A31" s="53">
        <f t="shared" si="3"/>
        <v>0</v>
      </c>
      <c r="B31" s="87"/>
      <c r="C31" s="87"/>
      <c r="D31" s="87"/>
      <c r="E31" s="87"/>
      <c r="F31" s="88" t="str">
        <f t="shared" si="4"/>
        <v/>
      </c>
      <c r="G31" s="85"/>
      <c r="H31" s="87"/>
      <c r="I31" s="88" t="str">
        <f t="shared" si="5"/>
        <v/>
      </c>
      <c r="J31" s="89"/>
      <c r="K31" s="89"/>
      <c r="L31" s="87"/>
      <c r="M31" s="90" t="str">
        <f t="shared" si="6"/>
        <v/>
      </c>
      <c r="N31" s="87"/>
      <c r="O31" s="108" t="str">
        <f t="shared" si="2"/>
        <v/>
      </c>
    </row>
    <row r="32" spans="1:15" s="53" customFormat="1" ht="75" customHeight="1" x14ac:dyDescent="0.25">
      <c r="A32" s="53">
        <f t="shared" si="3"/>
        <v>0</v>
      </c>
      <c r="B32" s="87"/>
      <c r="C32" s="87"/>
      <c r="D32" s="87"/>
      <c r="E32" s="87"/>
      <c r="F32" s="88" t="str">
        <f t="shared" si="4"/>
        <v/>
      </c>
      <c r="G32" s="85"/>
      <c r="H32" s="87"/>
      <c r="I32" s="88" t="str">
        <f t="shared" si="5"/>
        <v/>
      </c>
      <c r="J32" s="89"/>
      <c r="K32" s="89"/>
      <c r="L32" s="87"/>
      <c r="M32" s="90" t="str">
        <f t="shared" si="6"/>
        <v/>
      </c>
      <c r="N32" s="87"/>
      <c r="O32" s="108" t="str">
        <f t="shared" si="2"/>
        <v/>
      </c>
    </row>
    <row r="33" spans="1:15" s="53" customFormat="1" ht="75" customHeight="1" x14ac:dyDescent="0.25">
      <c r="A33" s="53">
        <f t="shared" si="3"/>
        <v>0</v>
      </c>
      <c r="B33" s="87"/>
      <c r="C33" s="87"/>
      <c r="D33" s="87"/>
      <c r="E33" s="87"/>
      <c r="F33" s="88" t="str">
        <f t="shared" si="4"/>
        <v/>
      </c>
      <c r="G33" s="85"/>
      <c r="H33" s="87"/>
      <c r="I33" s="88" t="str">
        <f t="shared" si="5"/>
        <v/>
      </c>
      <c r="J33" s="89"/>
      <c r="K33" s="89"/>
      <c r="L33" s="87"/>
      <c r="M33" s="90" t="str">
        <f t="shared" si="6"/>
        <v/>
      </c>
      <c r="N33" s="87"/>
      <c r="O33" s="108" t="str">
        <f t="shared" si="2"/>
        <v/>
      </c>
    </row>
    <row r="34" spans="1:15" s="53" customFormat="1" ht="75" customHeight="1" x14ac:dyDescent="0.25">
      <c r="A34" s="53">
        <f t="shared" si="3"/>
        <v>0</v>
      </c>
      <c r="B34" s="87"/>
      <c r="C34" s="87"/>
      <c r="D34" s="87"/>
      <c r="E34" s="87"/>
      <c r="F34" s="88" t="str">
        <f t="shared" si="4"/>
        <v/>
      </c>
      <c r="G34" s="85"/>
      <c r="H34" s="87"/>
      <c r="I34" s="88" t="str">
        <f t="shared" si="5"/>
        <v/>
      </c>
      <c r="J34" s="89"/>
      <c r="K34" s="89"/>
      <c r="L34" s="87"/>
      <c r="M34" s="90" t="str">
        <f t="shared" si="6"/>
        <v/>
      </c>
      <c r="N34" s="87"/>
      <c r="O34" s="108" t="str">
        <f t="shared" si="2"/>
        <v/>
      </c>
    </row>
    <row r="35" spans="1:15" s="53" customFormat="1" ht="75" customHeight="1" x14ac:dyDescent="0.25">
      <c r="A35" s="53">
        <f t="shared" si="3"/>
        <v>0</v>
      </c>
      <c r="B35" s="87"/>
      <c r="C35" s="87"/>
      <c r="D35" s="87"/>
      <c r="E35" s="87"/>
      <c r="F35" s="88" t="str">
        <f t="shared" si="4"/>
        <v/>
      </c>
      <c r="G35" s="85"/>
      <c r="H35" s="87"/>
      <c r="I35" s="88" t="str">
        <f t="shared" si="5"/>
        <v/>
      </c>
      <c r="J35" s="89"/>
      <c r="K35" s="89"/>
      <c r="L35" s="87"/>
      <c r="M35" s="90" t="str">
        <f t="shared" si="6"/>
        <v/>
      </c>
      <c r="N35" s="87"/>
      <c r="O35" s="108" t="str">
        <f t="shared" si="2"/>
        <v/>
      </c>
    </row>
    <row r="36" spans="1:15" s="53" customFormat="1" ht="75" customHeight="1" x14ac:dyDescent="0.25">
      <c r="A36" s="53">
        <f t="shared" si="3"/>
        <v>0</v>
      </c>
      <c r="B36" s="87"/>
      <c r="C36" s="87"/>
      <c r="D36" s="87"/>
      <c r="E36" s="87"/>
      <c r="F36" s="88" t="str">
        <f t="shared" si="4"/>
        <v/>
      </c>
      <c r="G36" s="85"/>
      <c r="H36" s="87"/>
      <c r="I36" s="88" t="str">
        <f t="shared" si="5"/>
        <v/>
      </c>
      <c r="J36" s="89"/>
      <c r="K36" s="89"/>
      <c r="L36" s="87"/>
      <c r="M36" s="90" t="str">
        <f t="shared" si="6"/>
        <v/>
      </c>
      <c r="N36" s="87"/>
      <c r="O36" s="108" t="str">
        <f t="shared" si="2"/>
        <v/>
      </c>
    </row>
    <row r="37" spans="1:15" s="53" customFormat="1" ht="75" customHeight="1" x14ac:dyDescent="0.25">
      <c r="A37" s="53">
        <f t="shared" si="3"/>
        <v>0</v>
      </c>
      <c r="B37" s="87"/>
      <c r="C37" s="87"/>
      <c r="D37" s="87"/>
      <c r="E37" s="87"/>
      <c r="F37" s="88" t="str">
        <f t="shared" si="4"/>
        <v/>
      </c>
      <c r="G37" s="85"/>
      <c r="H37" s="87"/>
      <c r="I37" s="88" t="str">
        <f t="shared" si="5"/>
        <v/>
      </c>
      <c r="J37" s="89"/>
      <c r="K37" s="89"/>
      <c r="L37" s="87"/>
      <c r="M37" s="90" t="str">
        <f t="shared" si="6"/>
        <v/>
      </c>
      <c r="N37" s="87"/>
      <c r="O37" s="108" t="str">
        <f t="shared" si="2"/>
        <v/>
      </c>
    </row>
    <row r="38" spans="1:15" s="53" customFormat="1" ht="75" customHeight="1" x14ac:dyDescent="0.25">
      <c r="A38" s="53">
        <f t="shared" si="3"/>
        <v>0</v>
      </c>
      <c r="B38" s="87"/>
      <c r="C38" s="87"/>
      <c r="D38" s="87"/>
      <c r="E38" s="87"/>
      <c r="F38" s="88" t="str">
        <f t="shared" si="4"/>
        <v/>
      </c>
      <c r="G38" s="85"/>
      <c r="H38" s="87"/>
      <c r="I38" s="88" t="str">
        <f t="shared" si="5"/>
        <v/>
      </c>
      <c r="J38" s="89"/>
      <c r="K38" s="89"/>
      <c r="L38" s="87"/>
      <c r="M38" s="90" t="str">
        <f t="shared" si="6"/>
        <v/>
      </c>
      <c r="N38" s="87"/>
      <c r="O38" s="108" t="str">
        <f t="shared" si="2"/>
        <v/>
      </c>
    </row>
    <row r="39" spans="1:15" s="53" customFormat="1" ht="75" customHeight="1" x14ac:dyDescent="0.25">
      <c r="A39" s="53">
        <f t="shared" si="3"/>
        <v>0</v>
      </c>
      <c r="B39" s="87"/>
      <c r="C39" s="87"/>
      <c r="D39" s="87"/>
      <c r="E39" s="87"/>
      <c r="F39" s="88" t="str">
        <f t="shared" si="4"/>
        <v/>
      </c>
      <c r="G39" s="85"/>
      <c r="H39" s="87"/>
      <c r="I39" s="88" t="str">
        <f t="shared" si="5"/>
        <v/>
      </c>
      <c r="J39" s="89"/>
      <c r="K39" s="89"/>
      <c r="L39" s="87"/>
      <c r="M39" s="90" t="str">
        <f t="shared" si="6"/>
        <v/>
      </c>
      <c r="N39" s="87"/>
      <c r="O39" s="108" t="str">
        <f t="shared" si="2"/>
        <v/>
      </c>
    </row>
    <row r="40" spans="1:15" s="53" customFormat="1" ht="75" customHeight="1" x14ac:dyDescent="0.25">
      <c r="A40" s="53">
        <f t="shared" si="3"/>
        <v>0</v>
      </c>
      <c r="B40" s="87"/>
      <c r="C40" s="87"/>
      <c r="D40" s="87"/>
      <c r="E40" s="87"/>
      <c r="F40" s="88" t="str">
        <f t="shared" si="4"/>
        <v/>
      </c>
      <c r="G40" s="85"/>
      <c r="H40" s="87"/>
      <c r="I40" s="88" t="str">
        <f t="shared" si="5"/>
        <v/>
      </c>
      <c r="J40" s="89"/>
      <c r="K40" s="89"/>
      <c r="L40" s="87"/>
      <c r="M40" s="90" t="str">
        <f t="shared" si="6"/>
        <v/>
      </c>
      <c r="N40" s="87"/>
      <c r="O40" s="108" t="str">
        <f t="shared" si="2"/>
        <v/>
      </c>
    </row>
    <row r="41" spans="1:15" s="53" customFormat="1" ht="75" customHeight="1" x14ac:dyDescent="0.25">
      <c r="A41" s="53">
        <f t="shared" si="3"/>
        <v>0</v>
      </c>
      <c r="B41" s="87"/>
      <c r="C41" s="87"/>
      <c r="D41" s="87"/>
      <c r="E41" s="87"/>
      <c r="F41" s="88" t="str">
        <f t="shared" si="4"/>
        <v/>
      </c>
      <c r="G41" s="85"/>
      <c r="H41" s="87"/>
      <c r="I41" s="88" t="str">
        <f t="shared" si="5"/>
        <v/>
      </c>
      <c r="J41" s="89"/>
      <c r="K41" s="89"/>
      <c r="L41" s="87"/>
      <c r="M41" s="90" t="str">
        <f t="shared" si="6"/>
        <v/>
      </c>
      <c r="N41" s="87"/>
      <c r="O41" s="108" t="str">
        <f t="shared" si="2"/>
        <v/>
      </c>
    </row>
    <row r="42" spans="1:15" s="53" customFormat="1" ht="75" customHeight="1" x14ac:dyDescent="0.25">
      <c r="A42" s="53">
        <f t="shared" si="3"/>
        <v>0</v>
      </c>
      <c r="B42" s="87"/>
      <c r="C42" s="87"/>
      <c r="D42" s="87"/>
      <c r="E42" s="87"/>
      <c r="F42" s="88" t="str">
        <f t="shared" si="4"/>
        <v/>
      </c>
      <c r="G42" s="85"/>
      <c r="H42" s="87"/>
      <c r="I42" s="88" t="str">
        <f t="shared" si="5"/>
        <v/>
      </c>
      <c r="J42" s="89"/>
      <c r="K42" s="89"/>
      <c r="L42" s="87"/>
      <c r="M42" s="90" t="str">
        <f t="shared" si="6"/>
        <v/>
      </c>
      <c r="N42" s="87"/>
      <c r="O42" s="108" t="str">
        <f t="shared" si="2"/>
        <v/>
      </c>
    </row>
    <row r="43" spans="1:15" s="53" customFormat="1" ht="75" customHeight="1" x14ac:dyDescent="0.25">
      <c r="A43" s="53">
        <f t="shared" si="3"/>
        <v>0</v>
      </c>
      <c r="B43" s="87"/>
      <c r="C43" s="87"/>
      <c r="D43" s="87"/>
      <c r="E43" s="87"/>
      <c r="F43" s="88" t="str">
        <f t="shared" si="4"/>
        <v/>
      </c>
      <c r="G43" s="85"/>
      <c r="H43" s="87"/>
      <c r="I43" s="88" t="str">
        <f t="shared" si="5"/>
        <v/>
      </c>
      <c r="J43" s="89"/>
      <c r="K43" s="89"/>
      <c r="L43" s="87"/>
      <c r="M43" s="90" t="str">
        <f t="shared" si="6"/>
        <v/>
      </c>
      <c r="N43" s="87"/>
      <c r="O43" s="108" t="str">
        <f t="shared" si="2"/>
        <v/>
      </c>
    </row>
    <row r="44" spans="1:15" s="53" customFormat="1" ht="75" customHeight="1" x14ac:dyDescent="0.25">
      <c r="A44" s="53">
        <f t="shared" si="3"/>
        <v>0</v>
      </c>
      <c r="B44" s="87"/>
      <c r="C44" s="87"/>
      <c r="D44" s="87"/>
      <c r="E44" s="87"/>
      <c r="F44" s="88" t="str">
        <f t="shared" si="4"/>
        <v/>
      </c>
      <c r="G44" s="85"/>
      <c r="H44" s="87"/>
      <c r="I44" s="88" t="str">
        <f t="shared" si="5"/>
        <v/>
      </c>
      <c r="J44" s="89"/>
      <c r="K44" s="89"/>
      <c r="L44" s="87"/>
      <c r="M44" s="90" t="str">
        <f t="shared" si="6"/>
        <v/>
      </c>
      <c r="N44" s="87"/>
      <c r="O44" s="108" t="str">
        <f t="shared" si="2"/>
        <v/>
      </c>
    </row>
    <row r="45" spans="1:15" s="53" customFormat="1" ht="75" customHeight="1" x14ac:dyDescent="0.25">
      <c r="A45" s="53">
        <f t="shared" si="3"/>
        <v>0</v>
      </c>
      <c r="B45" s="87"/>
      <c r="C45" s="87"/>
      <c r="D45" s="87"/>
      <c r="E45" s="87"/>
      <c r="F45" s="88" t="str">
        <f t="shared" si="4"/>
        <v/>
      </c>
      <c r="G45" s="85"/>
      <c r="H45" s="87"/>
      <c r="I45" s="88" t="str">
        <f t="shared" si="5"/>
        <v/>
      </c>
      <c r="J45" s="89"/>
      <c r="K45" s="89"/>
      <c r="L45" s="87"/>
      <c r="M45" s="90" t="str">
        <f t="shared" si="6"/>
        <v/>
      </c>
      <c r="N45" s="87"/>
      <c r="O45" s="108" t="str">
        <f t="shared" ref="O45:O62" si="7" xml:space="preserve"> IF(ISBLANK(H45), "", IF(L45="oui", H45&amp;" "&amp;"suivi"&amp;" "&amp;"opé", H45))</f>
        <v/>
      </c>
    </row>
    <row r="46" spans="1:15" s="53" customFormat="1" ht="75" customHeight="1" x14ac:dyDescent="0.25">
      <c r="A46" s="53">
        <f t="shared" si="3"/>
        <v>0</v>
      </c>
      <c r="B46" s="87"/>
      <c r="C46" s="87"/>
      <c r="D46" s="87"/>
      <c r="E46" s="87"/>
      <c r="F46" s="88" t="str">
        <f t="shared" si="4"/>
        <v/>
      </c>
      <c r="G46" s="85"/>
      <c r="H46" s="87"/>
      <c r="I46" s="88" t="str">
        <f t="shared" si="5"/>
        <v/>
      </c>
      <c r="J46" s="89"/>
      <c r="K46" s="89"/>
      <c r="L46" s="87"/>
      <c r="M46" s="90" t="str">
        <f t="shared" si="6"/>
        <v/>
      </c>
      <c r="N46" s="87"/>
      <c r="O46" s="108" t="str">
        <f t="shared" si="7"/>
        <v/>
      </c>
    </row>
    <row r="47" spans="1:15" s="53" customFormat="1" ht="75" customHeight="1" x14ac:dyDescent="0.25">
      <c r="A47" s="53">
        <f t="shared" si="3"/>
        <v>0</v>
      </c>
      <c r="B47" s="87"/>
      <c r="C47" s="87"/>
      <c r="D47" s="87"/>
      <c r="E47" s="87"/>
      <c r="F47" s="88" t="str">
        <f t="shared" si="4"/>
        <v/>
      </c>
      <c r="G47" s="85"/>
      <c r="H47" s="87"/>
      <c r="I47" s="88" t="str">
        <f t="shared" si="5"/>
        <v/>
      </c>
      <c r="J47" s="89"/>
      <c r="K47" s="89"/>
      <c r="L47" s="87"/>
      <c r="M47" s="90" t="str">
        <f t="shared" si="6"/>
        <v/>
      </c>
      <c r="N47" s="87"/>
      <c r="O47" s="108" t="str">
        <f t="shared" si="7"/>
        <v/>
      </c>
    </row>
    <row r="48" spans="1:15" s="53" customFormat="1" ht="75" customHeight="1" x14ac:dyDescent="0.25">
      <c r="A48" s="53">
        <f t="shared" si="3"/>
        <v>0</v>
      </c>
      <c r="B48" s="87"/>
      <c r="C48" s="87"/>
      <c r="D48" s="87"/>
      <c r="E48" s="87"/>
      <c r="F48" s="88" t="str">
        <f t="shared" si="4"/>
        <v/>
      </c>
      <c r="G48" s="85"/>
      <c r="H48" s="87"/>
      <c r="I48" s="88" t="str">
        <f t="shared" si="5"/>
        <v/>
      </c>
      <c r="J48" s="89"/>
      <c r="K48" s="89"/>
      <c r="L48" s="87"/>
      <c r="M48" s="90" t="str">
        <f t="shared" si="6"/>
        <v/>
      </c>
      <c r="N48" s="87"/>
      <c r="O48" s="108" t="str">
        <f t="shared" si="7"/>
        <v/>
      </c>
    </row>
    <row r="49" spans="1:15" s="53" customFormat="1" ht="75" customHeight="1" x14ac:dyDescent="0.25">
      <c r="A49" s="53">
        <f t="shared" si="3"/>
        <v>0</v>
      </c>
      <c r="B49" s="87"/>
      <c r="C49" s="87"/>
      <c r="D49" s="87"/>
      <c r="E49" s="87"/>
      <c r="F49" s="88" t="str">
        <f t="shared" si="4"/>
        <v/>
      </c>
      <c r="G49" s="85"/>
      <c r="H49" s="87"/>
      <c r="I49" s="88" t="str">
        <f t="shared" si="5"/>
        <v/>
      </c>
      <c r="J49" s="89"/>
      <c r="K49" s="89"/>
      <c r="L49" s="87"/>
      <c r="M49" s="90" t="str">
        <f t="shared" si="6"/>
        <v/>
      </c>
      <c r="N49" s="87"/>
      <c r="O49" s="108" t="str">
        <f t="shared" si="7"/>
        <v/>
      </c>
    </row>
    <row r="50" spans="1:15" s="53" customFormat="1" ht="75" customHeight="1" x14ac:dyDescent="0.25">
      <c r="A50" s="53">
        <f t="shared" si="3"/>
        <v>0</v>
      </c>
      <c r="B50" s="87"/>
      <c r="C50" s="87"/>
      <c r="D50" s="87"/>
      <c r="E50" s="87"/>
      <c r="F50" s="88" t="str">
        <f t="shared" si="4"/>
        <v/>
      </c>
      <c r="G50" s="85"/>
      <c r="H50" s="87"/>
      <c r="I50" s="88" t="str">
        <f t="shared" si="5"/>
        <v/>
      </c>
      <c r="J50" s="89"/>
      <c r="K50" s="89"/>
      <c r="L50" s="87"/>
      <c r="M50" s="90" t="str">
        <f t="shared" si="6"/>
        <v/>
      </c>
      <c r="N50" s="87"/>
      <c r="O50" s="108" t="str">
        <f t="shared" si="7"/>
        <v/>
      </c>
    </row>
    <row r="51" spans="1:15" s="53" customFormat="1" ht="75" customHeight="1" x14ac:dyDescent="0.25">
      <c r="A51" s="53">
        <f t="shared" si="3"/>
        <v>0</v>
      </c>
      <c r="B51" s="87"/>
      <c r="C51" s="87"/>
      <c r="D51" s="87"/>
      <c r="E51" s="87"/>
      <c r="F51" s="88" t="str">
        <f t="shared" si="4"/>
        <v/>
      </c>
      <c r="G51" s="85"/>
      <c r="H51" s="87"/>
      <c r="I51" s="88" t="str">
        <f t="shared" si="5"/>
        <v/>
      </c>
      <c r="J51" s="89"/>
      <c r="K51" s="89"/>
      <c r="L51" s="87"/>
      <c r="M51" s="90" t="str">
        <f t="shared" si="6"/>
        <v/>
      </c>
      <c r="N51" s="87"/>
      <c r="O51" s="108" t="str">
        <f t="shared" si="7"/>
        <v/>
      </c>
    </row>
    <row r="52" spans="1:15" s="53" customFormat="1" ht="75" customHeight="1" x14ac:dyDescent="0.25">
      <c r="A52" s="53">
        <f t="shared" si="3"/>
        <v>0</v>
      </c>
      <c r="B52" s="87"/>
      <c r="C52" s="87"/>
      <c r="D52" s="87"/>
      <c r="E52" s="87"/>
      <c r="F52" s="88" t="str">
        <f t="shared" si="4"/>
        <v/>
      </c>
      <c r="G52" s="85"/>
      <c r="H52" s="87"/>
      <c r="I52" s="88" t="str">
        <f t="shared" si="5"/>
        <v/>
      </c>
      <c r="J52" s="89"/>
      <c r="K52" s="89"/>
      <c r="L52" s="87"/>
      <c r="M52" s="90" t="str">
        <f t="shared" si="6"/>
        <v/>
      </c>
      <c r="N52" s="87"/>
      <c r="O52" s="108" t="str">
        <f t="shared" si="7"/>
        <v/>
      </c>
    </row>
    <row r="53" spans="1:15" s="53" customFormat="1" ht="75" customHeight="1" x14ac:dyDescent="0.25">
      <c r="A53" s="53">
        <f t="shared" si="3"/>
        <v>0</v>
      </c>
      <c r="B53" s="87"/>
      <c r="C53" s="87"/>
      <c r="D53" s="87"/>
      <c r="E53" s="87"/>
      <c r="F53" s="88" t="str">
        <f t="shared" si="4"/>
        <v/>
      </c>
      <c r="G53" s="85"/>
      <c r="H53" s="87"/>
      <c r="I53" s="88" t="str">
        <f t="shared" si="5"/>
        <v/>
      </c>
      <c r="J53" s="89"/>
      <c r="K53" s="89"/>
      <c r="L53" s="87"/>
      <c r="M53" s="90" t="str">
        <f t="shared" si="6"/>
        <v/>
      </c>
      <c r="N53" s="87"/>
      <c r="O53" s="108" t="str">
        <f t="shared" si="7"/>
        <v/>
      </c>
    </row>
    <row r="54" spans="1:15" s="53" customFormat="1" ht="75" customHeight="1" x14ac:dyDescent="0.25">
      <c r="A54" s="53">
        <f t="shared" si="3"/>
        <v>0</v>
      </c>
      <c r="B54" s="87"/>
      <c r="C54" s="87"/>
      <c r="D54" s="87"/>
      <c r="E54" s="87"/>
      <c r="F54" s="88" t="str">
        <f t="shared" si="4"/>
        <v/>
      </c>
      <c r="G54" s="85"/>
      <c r="H54" s="87"/>
      <c r="I54" s="88" t="str">
        <f t="shared" si="5"/>
        <v/>
      </c>
      <c r="J54" s="89"/>
      <c r="K54" s="89"/>
      <c r="L54" s="87"/>
      <c r="M54" s="90" t="str">
        <f t="shared" si="6"/>
        <v/>
      </c>
      <c r="N54" s="87"/>
      <c r="O54" s="108" t="str">
        <f t="shared" si="7"/>
        <v/>
      </c>
    </row>
    <row r="55" spans="1:15" s="53" customFormat="1" ht="75" customHeight="1" x14ac:dyDescent="0.25">
      <c r="A55" s="53">
        <f t="shared" si="3"/>
        <v>0</v>
      </c>
      <c r="B55" s="87"/>
      <c r="C55" s="87"/>
      <c r="D55" s="87"/>
      <c r="E55" s="87"/>
      <c r="F55" s="88" t="str">
        <f t="shared" si="4"/>
        <v/>
      </c>
      <c r="G55" s="85"/>
      <c r="H55" s="87"/>
      <c r="I55" s="88" t="str">
        <f t="shared" si="5"/>
        <v/>
      </c>
      <c r="J55" s="89"/>
      <c r="K55" s="89"/>
      <c r="L55" s="87"/>
      <c r="M55" s="90" t="str">
        <f t="shared" si="6"/>
        <v/>
      </c>
      <c r="N55" s="87"/>
      <c r="O55" s="108" t="str">
        <f t="shared" si="7"/>
        <v/>
      </c>
    </row>
    <row r="56" spans="1:15" s="53" customFormat="1" ht="75" customHeight="1" x14ac:dyDescent="0.25">
      <c r="A56" s="53">
        <f t="shared" si="3"/>
        <v>0</v>
      </c>
      <c r="B56" s="87"/>
      <c r="C56" s="87"/>
      <c r="D56" s="87"/>
      <c r="E56" s="87"/>
      <c r="F56" s="88" t="str">
        <f t="shared" si="4"/>
        <v/>
      </c>
      <c r="G56" s="85"/>
      <c r="H56" s="87"/>
      <c r="I56" s="88" t="str">
        <f t="shared" si="5"/>
        <v/>
      </c>
      <c r="J56" s="89"/>
      <c r="K56" s="89"/>
      <c r="L56" s="87"/>
      <c r="M56" s="90" t="str">
        <f t="shared" si="6"/>
        <v/>
      </c>
      <c r="N56" s="87"/>
      <c r="O56" s="108" t="str">
        <f t="shared" si="7"/>
        <v/>
      </c>
    </row>
    <row r="57" spans="1:15" s="53" customFormat="1" ht="75" customHeight="1" x14ac:dyDescent="0.25">
      <c r="A57" s="53">
        <f t="shared" si="3"/>
        <v>0</v>
      </c>
      <c r="B57" s="87"/>
      <c r="C57" s="87"/>
      <c r="D57" s="87"/>
      <c r="E57" s="87"/>
      <c r="F57" s="88" t="str">
        <f t="shared" si="4"/>
        <v/>
      </c>
      <c r="G57" s="85"/>
      <c r="H57" s="87"/>
      <c r="I57" s="88" t="str">
        <f t="shared" si="5"/>
        <v/>
      </c>
      <c r="J57" s="89"/>
      <c r="K57" s="89"/>
      <c r="L57" s="87"/>
      <c r="M57" s="90" t="str">
        <f t="shared" si="6"/>
        <v/>
      </c>
      <c r="N57" s="87"/>
      <c r="O57" s="108" t="str">
        <f t="shared" si="7"/>
        <v/>
      </c>
    </row>
    <row r="58" spans="1:15" s="53" customFormat="1" ht="75" customHeight="1" x14ac:dyDescent="0.25">
      <c r="A58" s="53">
        <f t="shared" si="3"/>
        <v>0</v>
      </c>
      <c r="B58" s="87"/>
      <c r="C58" s="87"/>
      <c r="D58" s="87"/>
      <c r="E58" s="87"/>
      <c r="F58" s="88" t="str">
        <f t="shared" si="4"/>
        <v/>
      </c>
      <c r="G58" s="85"/>
      <c r="H58" s="87"/>
      <c r="I58" s="88" t="str">
        <f t="shared" si="5"/>
        <v/>
      </c>
      <c r="J58" s="89"/>
      <c r="K58" s="89"/>
      <c r="L58" s="87"/>
      <c r="M58" s="90" t="str">
        <f t="shared" si="6"/>
        <v/>
      </c>
      <c r="N58" s="87"/>
      <c r="O58" s="108" t="str">
        <f t="shared" si="7"/>
        <v/>
      </c>
    </row>
    <row r="59" spans="1:15" s="53" customFormat="1" ht="75" customHeight="1" x14ac:dyDescent="0.25">
      <c r="A59" s="53">
        <f t="shared" si="3"/>
        <v>0</v>
      </c>
      <c r="B59" s="87"/>
      <c r="C59" s="87"/>
      <c r="D59" s="87"/>
      <c r="E59" s="87"/>
      <c r="F59" s="88" t="str">
        <f t="shared" si="4"/>
        <v/>
      </c>
      <c r="G59" s="85"/>
      <c r="H59" s="87"/>
      <c r="I59" s="88" t="str">
        <f t="shared" si="5"/>
        <v/>
      </c>
      <c r="J59" s="89"/>
      <c r="K59" s="89"/>
      <c r="L59" s="87"/>
      <c r="M59" s="90" t="str">
        <f t="shared" si="6"/>
        <v/>
      </c>
      <c r="N59" s="87"/>
      <c r="O59" s="108" t="str">
        <f t="shared" si="7"/>
        <v/>
      </c>
    </row>
    <row r="60" spans="1:15" s="53" customFormat="1" ht="75" customHeight="1" x14ac:dyDescent="0.25">
      <c r="A60" s="53">
        <f t="shared" si="3"/>
        <v>0</v>
      </c>
      <c r="B60" s="87"/>
      <c r="C60" s="87"/>
      <c r="D60" s="87"/>
      <c r="E60" s="87"/>
      <c r="F60" s="88" t="str">
        <f t="shared" si="4"/>
        <v/>
      </c>
      <c r="G60" s="85"/>
      <c r="H60" s="87"/>
      <c r="I60" s="88" t="str">
        <f t="shared" si="5"/>
        <v/>
      </c>
      <c r="J60" s="89"/>
      <c r="K60" s="89"/>
      <c r="L60" s="87"/>
      <c r="M60" s="90" t="str">
        <f t="shared" si="6"/>
        <v/>
      </c>
      <c r="N60" s="87"/>
      <c r="O60" s="108" t="str">
        <f t="shared" si="7"/>
        <v/>
      </c>
    </row>
    <row r="61" spans="1:15" s="53" customFormat="1" ht="75" customHeight="1" x14ac:dyDescent="0.25">
      <c r="A61" s="53">
        <f t="shared" si="3"/>
        <v>0</v>
      </c>
      <c r="B61" s="87"/>
      <c r="C61" s="87"/>
      <c r="D61" s="87"/>
      <c r="E61" s="87"/>
      <c r="F61" s="88" t="str">
        <f t="shared" si="4"/>
        <v/>
      </c>
      <c r="G61" s="85"/>
      <c r="H61" s="87"/>
      <c r="I61" s="88" t="str">
        <f t="shared" si="5"/>
        <v/>
      </c>
      <c r="J61" s="89"/>
      <c r="K61" s="89"/>
      <c r="L61" s="87"/>
      <c r="M61" s="90" t="str">
        <f t="shared" si="6"/>
        <v/>
      </c>
      <c r="N61" s="87"/>
      <c r="O61" s="108" t="str">
        <f t="shared" si="7"/>
        <v/>
      </c>
    </row>
    <row r="62" spans="1:15" s="53" customFormat="1" ht="75" customHeight="1" x14ac:dyDescent="0.25">
      <c r="A62" s="53">
        <f t="shared" si="3"/>
        <v>0</v>
      </c>
      <c r="B62" s="87"/>
      <c r="C62" s="87"/>
      <c r="D62" s="87"/>
      <c r="E62" s="87"/>
      <c r="F62" s="88" t="str">
        <f t="shared" si="4"/>
        <v/>
      </c>
      <c r="G62" s="85"/>
      <c r="H62" s="87"/>
      <c r="I62" s="88" t="str">
        <f t="shared" si="5"/>
        <v/>
      </c>
      <c r="J62" s="89"/>
      <c r="K62" s="89"/>
      <c r="L62" s="87"/>
      <c r="M62" s="90" t="str">
        <f t="shared" si="6"/>
        <v/>
      </c>
      <c r="N62" s="87"/>
      <c r="O62" s="108" t="str">
        <f t="shared" si="7"/>
        <v/>
      </c>
    </row>
    <row r="63" spans="1:15" s="51" customFormat="1" ht="15.75" x14ac:dyDescent="0.25">
      <c r="A63" s="53">
        <f t="shared" si="3"/>
        <v>0</v>
      </c>
      <c r="B63" s="87"/>
      <c r="C63" s="87"/>
      <c r="D63" s="87"/>
      <c r="E63" s="87"/>
      <c r="F63" s="88" t="str">
        <f t="shared" si="4"/>
        <v/>
      </c>
      <c r="G63" s="85"/>
      <c r="H63" s="87"/>
      <c r="I63" s="88" t="str">
        <f t="shared" si="5"/>
        <v/>
      </c>
      <c r="J63" s="89"/>
      <c r="K63" s="89"/>
      <c r="L63" s="87"/>
      <c r="M63" s="90" t="str">
        <f t="shared" si="6"/>
        <v/>
      </c>
      <c r="N63" s="87"/>
    </row>
    <row r="64" spans="1:15" s="51" customFormat="1" x14ac:dyDescent="0.25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</row>
    <row r="65" spans="2:14" x14ac:dyDescent="0.25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2:14" x14ac:dyDescent="0.25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2:14" x14ac:dyDescent="0.25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</row>
    <row r="68" spans="2:14" x14ac:dyDescent="0.25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</row>
    <row r="69" spans="2:14" x14ac:dyDescent="0.25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</row>
    <row r="70" spans="2:14" x14ac:dyDescent="0.25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</row>
    <row r="71" spans="2:14" x14ac:dyDescent="0.25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</row>
    <row r="72" spans="2:14" x14ac:dyDescent="0.25"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</row>
    <row r="73" spans="2:14" x14ac:dyDescent="0.25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</row>
    <row r="74" spans="2:14" x14ac:dyDescent="0.25"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</row>
    <row r="75" spans="2:14" x14ac:dyDescent="0.25"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</row>
    <row r="76" spans="2:14" x14ac:dyDescent="0.25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</row>
    <row r="77" spans="2:14" x14ac:dyDescent="0.25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</row>
    <row r="78" spans="2:14" x14ac:dyDescent="0.25"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</row>
    <row r="79" spans="2:14" x14ac:dyDescent="0.25"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</row>
    <row r="80" spans="2:14" x14ac:dyDescent="0.25"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</row>
    <row r="81" spans="2:14" x14ac:dyDescent="0.25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</row>
    <row r="82" spans="2:14" x14ac:dyDescent="0.25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</row>
    <row r="83" spans="2:14" x14ac:dyDescent="0.25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</row>
    <row r="84" spans="2:14" x14ac:dyDescent="0.25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</row>
    <row r="85" spans="2:14" x14ac:dyDescent="0.25"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</row>
    <row r="86" spans="2:14" x14ac:dyDescent="0.25"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</row>
    <row r="87" spans="2:14" x14ac:dyDescent="0.25"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</row>
    <row r="88" spans="2:14" x14ac:dyDescent="0.25"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</row>
    <row r="89" spans="2:14" x14ac:dyDescent="0.25"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</row>
    <row r="90" spans="2:14" x14ac:dyDescent="0.25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</row>
    <row r="91" spans="2:14" x14ac:dyDescent="0.25"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</row>
    <row r="92" spans="2:14" x14ac:dyDescent="0.25"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</row>
    <row r="93" spans="2:14" x14ac:dyDescent="0.25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</row>
    <row r="94" spans="2:14" x14ac:dyDescent="0.25"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</row>
    <row r="95" spans="2:14" x14ac:dyDescent="0.25"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</row>
    <row r="96" spans="2:14" x14ac:dyDescent="0.25"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</row>
    <row r="97" spans="2:14" x14ac:dyDescent="0.25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</row>
    <row r="98" spans="2:14" x14ac:dyDescent="0.25"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</row>
    <row r="99" spans="2:14" x14ac:dyDescent="0.25"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</row>
    <row r="100" spans="2:14" x14ac:dyDescent="0.25"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</row>
    <row r="101" spans="2:14" x14ac:dyDescent="0.25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</row>
    <row r="102" spans="2:14" x14ac:dyDescent="0.25"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</row>
    <row r="103" spans="2:14" x14ac:dyDescent="0.25"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</row>
    <row r="104" spans="2:14" x14ac:dyDescent="0.25"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</row>
    <row r="105" spans="2:14" x14ac:dyDescent="0.25"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</row>
    <row r="106" spans="2:14" x14ac:dyDescent="0.25"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</row>
    <row r="107" spans="2:14" x14ac:dyDescent="0.25"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</row>
    <row r="108" spans="2:14" x14ac:dyDescent="0.25"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</row>
    <row r="109" spans="2:14" x14ac:dyDescent="0.25"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</row>
    <row r="110" spans="2:14" x14ac:dyDescent="0.25"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</row>
    <row r="111" spans="2:14" x14ac:dyDescent="0.25"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</row>
    <row r="112" spans="2:14" x14ac:dyDescent="0.25"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</row>
    <row r="113" spans="2:14" x14ac:dyDescent="0.25"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</row>
    <row r="114" spans="2:14" x14ac:dyDescent="0.25"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</row>
    <row r="115" spans="2:14" x14ac:dyDescent="0.25"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</row>
    <row r="116" spans="2:14" x14ac:dyDescent="0.25"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</row>
    <row r="117" spans="2:14" x14ac:dyDescent="0.25"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</row>
    <row r="118" spans="2:14" x14ac:dyDescent="0.25"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</row>
    <row r="119" spans="2:14" x14ac:dyDescent="0.25"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</row>
    <row r="120" spans="2:14" x14ac:dyDescent="0.25"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</row>
    <row r="121" spans="2:14" x14ac:dyDescent="0.25"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</row>
    <row r="122" spans="2:14" x14ac:dyDescent="0.25"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</row>
    <row r="123" spans="2:14" x14ac:dyDescent="0.25"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</row>
    <row r="124" spans="2:14" x14ac:dyDescent="0.25"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</row>
    <row r="125" spans="2:14" x14ac:dyDescent="0.25"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</row>
    <row r="128" spans="2:14" x14ac:dyDescent="0.25">
      <c r="D128" s="55"/>
    </row>
    <row r="129" spans="4:4" x14ac:dyDescent="0.25">
      <c r="D129" s="55"/>
    </row>
    <row r="130" spans="4:4" x14ac:dyDescent="0.25">
      <c r="D130" s="55"/>
    </row>
    <row r="131" spans="4:4" x14ac:dyDescent="0.25">
      <c r="D131" s="55"/>
    </row>
    <row r="132" spans="4:4" x14ac:dyDescent="0.25">
      <c r="D132" s="55"/>
    </row>
    <row r="133" spans="4:4" x14ac:dyDescent="0.25">
      <c r="D133" s="55"/>
    </row>
    <row r="134" spans="4:4" x14ac:dyDescent="0.25">
      <c r="D134" s="55"/>
    </row>
  </sheetData>
  <sheetProtection algorithmName="SHA-512" hashValue="GtAd8qYajL26k2KbS4Mo11wXlXq/hOLcjYlv9jGe5Wk9QaD3kxStj1p6VHkfUugyFRq30h4gJcIqPm4f5Ttl4w==" saltValue="pP+wnJtjsCbZcXdRU9rnKw==" spinCount="100000" sheet="1" formatColumns="0" formatRows="0"/>
  <sortState xmlns:xlrd2="http://schemas.microsoft.com/office/spreadsheetml/2017/richdata2" ref="B121:B132">
    <sortCondition ref="B121:B132"/>
  </sortState>
  <mergeCells count="8">
    <mergeCell ref="B3:C3"/>
    <mergeCell ref="D3:I3"/>
    <mergeCell ref="B4:C4"/>
    <mergeCell ref="D4:I4"/>
    <mergeCell ref="O11:O12"/>
    <mergeCell ref="K6:L6"/>
    <mergeCell ref="B11:N11"/>
    <mergeCell ref="C8:J9"/>
  </mergeCells>
  <conditionalFormatting sqref="M13:M63">
    <cfRule type="containsText" dxfId="4" priority="1" operator="containsText" text="Opération">
      <formula>NOT(ISERROR(SEARCH("Opération",M13)))</formula>
    </cfRule>
    <cfRule type="cellIs" dxfId="3" priority="2" operator="equal">
      <formula>"Renseigner la colonne L"</formula>
    </cfRule>
  </conditionalFormatting>
  <dataValidations count="2">
    <dataValidation type="list" allowBlank="1" showInputMessage="1" showErrorMessage="1" sqref="E13:E63" xr:uid="{4E45EF79-5321-4428-B27A-09E14D4B3729}">
      <formula1>Code_Site</formula1>
    </dataValidation>
    <dataValidation type="list" allowBlank="1" showInputMessage="1" showErrorMessage="1" sqref="L13:L63 G13:G63" xr:uid="{00A633FD-012D-4A33-9CEE-55C9AE193EB4}">
      <formula1>"Oui,Non"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A857CF-DBCA-406F-B788-99A69D964244}">
          <x14:formula1>
            <xm:f>IF($G13="Non",Code_Action,'Action_Sous-action (masquer)'!$D$32:$D$45)</xm:f>
          </x14:formula1>
          <xm:sqref>H13:H63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84EA-D888-4AE2-A4A4-E24EA85D647E}">
  <dimension ref="A1:Z58"/>
  <sheetViews>
    <sheetView topLeftCell="B1" zoomScale="60" zoomScaleNormal="60" workbookViewId="0">
      <selection activeCell="C2" sqref="C2"/>
    </sheetView>
  </sheetViews>
  <sheetFormatPr baseColWidth="10" defaultColWidth="11.42578125" defaultRowHeight="15" x14ac:dyDescent="0.25"/>
  <cols>
    <col min="1" max="1" width="10" style="39" hidden="1" customWidth="1"/>
    <col min="2" max="2" width="32.28515625" style="39" customWidth="1"/>
    <col min="3" max="3" width="23.42578125" style="39" customWidth="1"/>
    <col min="4" max="5" width="29.28515625" style="39" customWidth="1"/>
    <col min="6" max="6" width="40.42578125" style="39" customWidth="1"/>
    <col min="7" max="7" width="16.85546875" style="39" customWidth="1"/>
    <col min="8" max="8" width="16.28515625" style="39" customWidth="1"/>
    <col min="9" max="9" width="32.5703125" style="39" customWidth="1"/>
    <col min="10" max="10" width="11.5703125" style="39" customWidth="1"/>
    <col min="11" max="11" width="12.5703125" style="39" bestFit="1" customWidth="1"/>
    <col min="12" max="12" width="31.28515625" style="39" customWidth="1"/>
    <col min="13" max="13" width="13.42578125" style="39" customWidth="1"/>
    <col min="14" max="14" width="15" style="39" customWidth="1"/>
    <col min="15" max="15" width="18.7109375" style="39" customWidth="1"/>
    <col min="16" max="16" width="22.7109375" style="39" customWidth="1"/>
    <col min="17" max="17" width="32.140625" style="39" customWidth="1"/>
    <col min="18" max="18" width="40.7109375" style="39" customWidth="1"/>
    <col min="19" max="19" width="24.85546875" style="39" hidden="1" customWidth="1"/>
    <col min="20" max="20" width="17.7109375" style="39" customWidth="1"/>
    <col min="21" max="21" width="6.140625" style="39" customWidth="1"/>
    <col min="22" max="22" width="1.140625" style="39" customWidth="1"/>
    <col min="23" max="23" width="3.140625" style="39" customWidth="1"/>
    <col min="24" max="16384" width="11.42578125" style="39"/>
  </cols>
  <sheetData>
    <row r="1" spans="1:19" ht="30" customHeight="1" x14ac:dyDescent="0.4">
      <c r="B1" s="40" t="s">
        <v>935</v>
      </c>
      <c r="C1" s="43"/>
      <c r="D1" s="43"/>
      <c r="E1" s="43"/>
      <c r="F1" s="43"/>
      <c r="G1" s="43"/>
      <c r="H1" s="43"/>
      <c r="I1" s="43"/>
      <c r="J1" s="43"/>
      <c r="K1" s="163"/>
      <c r="L1" s="163"/>
      <c r="M1" s="163"/>
      <c r="N1" s="163"/>
      <c r="O1" s="163"/>
      <c r="P1" s="163"/>
      <c r="Q1" s="107"/>
      <c r="S1" s="72">
        <f>IFERROR(SUMIF(P11:P56,"Oui",Q11:Q56),"")</f>
        <v>0</v>
      </c>
    </row>
    <row r="2" spans="1:19" ht="32.25" customHeight="1" thickBot="1" x14ac:dyDescent="0.3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 t="s">
        <v>919</v>
      </c>
      <c r="S2" s="72">
        <f>IFERROR(SUMIF(P11:P56,"Non",Q11:Q56),"")</f>
        <v>0</v>
      </c>
    </row>
    <row r="3" spans="1:19" s="43" customFormat="1" ht="28.5" customHeight="1" thickBot="1" x14ac:dyDescent="0.3">
      <c r="B3" s="147" t="s">
        <v>566</v>
      </c>
      <c r="C3" s="148"/>
      <c r="D3" s="149" t="str">
        <f>IF(ISBLANK(NOTICE!C2),"Vous devez renseigner l'onglet NOTICE",NOTICE!C2)</f>
        <v>Vous devez renseigner l'onglet NOTICE</v>
      </c>
      <c r="E3" s="150"/>
      <c r="F3" s="150"/>
      <c r="G3" s="150"/>
      <c r="H3" s="150"/>
      <c r="I3" s="150"/>
      <c r="J3" s="150"/>
      <c r="K3" s="150"/>
      <c r="L3" s="151"/>
      <c r="O3" s="109"/>
      <c r="P3" s="110" t="s">
        <v>570</v>
      </c>
      <c r="Q3" s="100"/>
    </row>
    <row r="4" spans="1:19" s="43" customFormat="1" ht="28.5" customHeight="1" thickBot="1" x14ac:dyDescent="0.3">
      <c r="B4" s="147" t="s">
        <v>567</v>
      </c>
      <c r="C4" s="148"/>
      <c r="D4" s="149" t="str">
        <f>IF(ISBLANK(NOTICE!C3),"Vous devez renseigner l'onglet NOTICE",NOTICE!C3)</f>
        <v>Vous devez renseigner l'onglet NOTICE</v>
      </c>
      <c r="E4" s="150"/>
      <c r="F4" s="150"/>
      <c r="G4" s="150"/>
      <c r="H4" s="150"/>
      <c r="I4" s="150"/>
      <c r="J4" s="150"/>
      <c r="K4" s="150"/>
      <c r="L4" s="151"/>
      <c r="O4" s="111"/>
      <c r="P4" s="110" t="s">
        <v>918</v>
      </c>
      <c r="Q4" s="100"/>
      <c r="S4" s="43" t="s">
        <v>687</v>
      </c>
    </row>
    <row r="5" spans="1:19" ht="15.75" thickBo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S5" s="50"/>
    </row>
    <row r="6" spans="1:19" ht="84.6" customHeight="1" thickBot="1" x14ac:dyDescent="0.3">
      <c r="B6" s="43"/>
      <c r="C6" s="43"/>
      <c r="D6" s="43"/>
      <c r="E6" s="43"/>
      <c r="F6" s="75" t="s">
        <v>568</v>
      </c>
      <c r="G6" s="74">
        <f>SUM(Q11:Q56)</f>
        <v>0</v>
      </c>
      <c r="H6" s="43"/>
      <c r="I6" s="164" t="s">
        <v>929</v>
      </c>
      <c r="J6" s="165"/>
      <c r="K6" s="165"/>
      <c r="L6" s="165"/>
      <c r="M6" s="165"/>
      <c r="N6" s="165"/>
      <c r="O6" s="165"/>
      <c r="P6" s="166"/>
      <c r="S6" s="50"/>
    </row>
    <row r="7" spans="1:19" ht="15.75" customHeight="1" x14ac:dyDescent="0.25">
      <c r="F7" s="56"/>
      <c r="G7" s="56"/>
      <c r="S7" s="50"/>
    </row>
    <row r="8" spans="1:19" s="56" customFormat="1" ht="15.75" customHeight="1" thickBot="1" x14ac:dyDescent="0.3">
      <c r="B8" s="57"/>
      <c r="F8" s="57"/>
      <c r="G8" s="57"/>
    </row>
    <row r="9" spans="1:19" s="51" customFormat="1" ht="81" customHeight="1" thickBot="1" x14ac:dyDescent="0.3">
      <c r="B9" s="160" t="s">
        <v>4</v>
      </c>
      <c r="C9" s="160" t="s">
        <v>874</v>
      </c>
      <c r="D9" s="160" t="s">
        <v>699</v>
      </c>
      <c r="E9" s="161" t="s">
        <v>906</v>
      </c>
      <c r="F9" s="160" t="s">
        <v>921</v>
      </c>
      <c r="G9" s="160" t="s">
        <v>0</v>
      </c>
      <c r="H9" s="160" t="s">
        <v>1</v>
      </c>
      <c r="I9" s="160" t="s">
        <v>2</v>
      </c>
      <c r="J9" s="161" t="s">
        <v>857</v>
      </c>
      <c r="K9" s="160" t="s">
        <v>5</v>
      </c>
      <c r="L9" s="160" t="s">
        <v>6</v>
      </c>
      <c r="M9" s="160" t="s">
        <v>3</v>
      </c>
      <c r="N9" s="161" t="s">
        <v>925</v>
      </c>
      <c r="O9" s="160" t="s">
        <v>873</v>
      </c>
      <c r="P9" s="160" t="s">
        <v>881</v>
      </c>
      <c r="Q9" s="160" t="s">
        <v>693</v>
      </c>
      <c r="R9" s="160" t="s">
        <v>21</v>
      </c>
      <c r="S9" s="79" t="s">
        <v>692</v>
      </c>
    </row>
    <row r="10" spans="1:19" s="51" customFormat="1" ht="51" customHeight="1" thickBot="1" x14ac:dyDescent="0.3">
      <c r="B10" s="160"/>
      <c r="C10" s="160"/>
      <c r="D10" s="160"/>
      <c r="E10" s="162"/>
      <c r="F10" s="160"/>
      <c r="G10" s="160"/>
      <c r="H10" s="160"/>
      <c r="I10" s="160"/>
      <c r="J10" s="162"/>
      <c r="K10" s="160"/>
      <c r="L10" s="160"/>
      <c r="M10" s="160"/>
      <c r="N10" s="162"/>
      <c r="O10" s="160"/>
      <c r="P10" s="160"/>
      <c r="Q10" s="160"/>
      <c r="R10" s="160"/>
      <c r="S10" s="78"/>
    </row>
    <row r="11" spans="1:19" s="51" customFormat="1" ht="42" customHeight="1" x14ac:dyDescent="0.25">
      <c r="A11" s="51">
        <f>IF(AND(OR(K11="N03Pi",K11="F12i",K11="f17i"),P11="Oui"),1,0)</f>
        <v>0</v>
      </c>
      <c r="B11" s="87"/>
      <c r="C11" s="87"/>
      <c r="D11" s="87"/>
      <c r="E11" s="87"/>
      <c r="F11" s="87"/>
      <c r="G11" s="93" t="str">
        <f t="shared" ref="G11" si="0">IFERROR(IF(ISBLANK(F11),"",IF(LEFT(E11,3)="Pri",IF(INDEX(barème,MATCH(F11,Intitulés,0))="Choix","Choisir dans la Liste",INDEX(barème,MATCH(F11,Intitulés,0))),IF(INDEX(BaremePublic,MATCH(F11,PUBLIC,0))="Choix","Choisir dans la Liste",INDEX(BaremePublic,MATCH(F11,PUBLIC,0))))),"")</f>
        <v/>
      </c>
      <c r="H11" s="87"/>
      <c r="I11" s="88" t="str">
        <f t="shared" ref="I11" si="1">IFERROR(IF(ISBLANK(H11),"",INDEX(Sites,MATCH(H11,Code_Site,0))),"")</f>
        <v/>
      </c>
      <c r="J11" s="85"/>
      <c r="K11" s="87"/>
      <c r="L11" s="88" t="str">
        <f t="shared" ref="L11" si="2">IFERROR(IF(ISBLANK(I11),"",INDEX(Action,MATCH(K11,Code_Action_Total,0))),"")</f>
        <v/>
      </c>
      <c r="M11" s="90" t="str">
        <f t="shared" ref="M11" si="3">IFERROR(IF(ISBLANK(G11),"",INDEX(Coût,MATCH(G11,Catégorie,0))),"")</f>
        <v/>
      </c>
      <c r="N11" s="94"/>
      <c r="O11" s="95" t="str">
        <f t="shared" ref="O11" si="4">IFERROR(IF(ISBLANK(N11),"",(N11*24)),"")</f>
        <v/>
      </c>
      <c r="P11" s="87"/>
      <c r="Q11" s="96" t="str">
        <f t="shared" ref="Q11" si="5">IFERROR(IF(M11="","",IF(AND(M11&gt;0,O11&gt;0,ISBLANK(P11)),"Renseigner la Colonne N",IF(A11=1,"Dépense liée au Suivi Opération Inéligibles",M11*O11))),"")</f>
        <v/>
      </c>
      <c r="R11" s="87"/>
      <c r="S11" s="52" t="str">
        <f t="shared" ref="S11:S56" si="6" xml:space="preserve"> IF(ISBLANK(K11), "", IF(P11="oui", K11&amp;" "&amp;"suivi"&amp;" "&amp;"opé", K11))</f>
        <v/>
      </c>
    </row>
    <row r="12" spans="1:19" s="51" customFormat="1" ht="42" customHeight="1" x14ac:dyDescent="0.25">
      <c r="A12" s="51">
        <f t="shared" ref="A12:A56" si="7">IF(AND(OR(K12="N03Pi",K12="F12i",K12="f17i"),P12="Oui"),1,0)</f>
        <v>0</v>
      </c>
      <c r="B12" s="87"/>
      <c r="C12" s="87"/>
      <c r="D12" s="87"/>
      <c r="E12" s="87"/>
      <c r="F12" s="87"/>
      <c r="G12" s="93" t="str">
        <f t="shared" ref="G12:G56" si="8">IFERROR(IF(ISBLANK(F12),"",IF(LEFT(E12,3)="Pri",IF(INDEX(barème,MATCH(F12,Intitulés,0))="Choix","Choisir dans la Liste",INDEX(barème,MATCH(F12,Intitulés,0))),IF(INDEX(BaremePublic,MATCH(F12,PUBLIC,0))="Choix","Choisir dans la Liste",INDEX(BaremePublic,MATCH(F12,PUBLIC,0))))),"")</f>
        <v/>
      </c>
      <c r="H12" s="87"/>
      <c r="I12" s="88" t="str">
        <f t="shared" ref="I12:I56" si="9">IFERROR(IF(ISBLANK(H12),"",INDEX(Sites,MATCH(H12,Code_Site,0))),"")</f>
        <v/>
      </c>
      <c r="J12" s="85"/>
      <c r="K12" s="87"/>
      <c r="L12" s="88" t="str">
        <f t="shared" ref="L12:L56" si="10">IFERROR(IF(ISBLANK(I12),"",INDEX(Action,MATCH(K12,Code_Action_Total,0))),"")</f>
        <v/>
      </c>
      <c r="M12" s="90" t="str">
        <f t="shared" ref="M12:M56" si="11">IFERROR(IF(ISBLANK(G12),"",INDEX(Coût,MATCH(G12,Catégorie,0))),"")</f>
        <v/>
      </c>
      <c r="N12" s="94"/>
      <c r="O12" s="95" t="str">
        <f t="shared" ref="O12:O56" si="12">IFERROR(IF(ISBLANK(N12),"",(N12*24)),"")</f>
        <v/>
      </c>
      <c r="P12" s="87"/>
      <c r="Q12" s="96" t="str">
        <f t="shared" ref="Q12:Q56" si="13">IFERROR(IF(M12="","",IF(AND(M12&gt;0,O12&gt;0,ISBLANK(P12)),"Renseigner la Colonne N",IF(A12=1,"Dépense liée au Suivi Opération Inéligibles",M12*O12))),"")</f>
        <v/>
      </c>
      <c r="R12" s="87"/>
      <c r="S12" s="52" t="str">
        <f t="shared" si="6"/>
        <v/>
      </c>
    </row>
    <row r="13" spans="1:19" s="51" customFormat="1" ht="42" customHeight="1" x14ac:dyDescent="0.25">
      <c r="A13" s="51">
        <f t="shared" si="7"/>
        <v>0</v>
      </c>
      <c r="B13" s="87"/>
      <c r="C13" s="87"/>
      <c r="D13" s="87"/>
      <c r="E13" s="87"/>
      <c r="F13" s="87"/>
      <c r="G13" s="93" t="str">
        <f t="shared" si="8"/>
        <v/>
      </c>
      <c r="H13" s="87"/>
      <c r="I13" s="88" t="str">
        <f t="shared" si="9"/>
        <v/>
      </c>
      <c r="J13" s="85"/>
      <c r="K13" s="87"/>
      <c r="L13" s="88" t="str">
        <f t="shared" si="10"/>
        <v/>
      </c>
      <c r="M13" s="90" t="str">
        <f t="shared" si="11"/>
        <v/>
      </c>
      <c r="N13" s="94"/>
      <c r="O13" s="95" t="str">
        <f t="shared" si="12"/>
        <v/>
      </c>
      <c r="P13" s="87"/>
      <c r="Q13" s="96" t="str">
        <f t="shared" si="13"/>
        <v/>
      </c>
      <c r="R13" s="87"/>
      <c r="S13" s="52" t="str">
        <f t="shared" si="6"/>
        <v/>
      </c>
    </row>
    <row r="14" spans="1:19" s="51" customFormat="1" ht="42" customHeight="1" x14ac:dyDescent="0.25">
      <c r="A14" s="51">
        <f t="shared" si="7"/>
        <v>0</v>
      </c>
      <c r="B14" s="87"/>
      <c r="C14" s="87"/>
      <c r="D14" s="87"/>
      <c r="E14" s="87"/>
      <c r="F14" s="87"/>
      <c r="G14" s="93" t="str">
        <f t="shared" si="8"/>
        <v/>
      </c>
      <c r="H14" s="87"/>
      <c r="I14" s="88" t="str">
        <f t="shared" si="9"/>
        <v/>
      </c>
      <c r="J14" s="85"/>
      <c r="K14" s="87"/>
      <c r="L14" s="88" t="str">
        <f t="shared" si="10"/>
        <v/>
      </c>
      <c r="M14" s="90" t="str">
        <f t="shared" si="11"/>
        <v/>
      </c>
      <c r="N14" s="94"/>
      <c r="O14" s="95" t="str">
        <f t="shared" si="12"/>
        <v/>
      </c>
      <c r="P14" s="87"/>
      <c r="Q14" s="96" t="str">
        <f t="shared" si="13"/>
        <v/>
      </c>
      <c r="R14" s="87"/>
      <c r="S14" s="52" t="str">
        <f t="shared" si="6"/>
        <v/>
      </c>
    </row>
    <row r="15" spans="1:19" s="51" customFormat="1" ht="42" customHeight="1" x14ac:dyDescent="0.25">
      <c r="A15" s="51">
        <f t="shared" si="7"/>
        <v>0</v>
      </c>
      <c r="B15" s="87"/>
      <c r="C15" s="87"/>
      <c r="D15" s="87"/>
      <c r="E15" s="87"/>
      <c r="F15" s="87"/>
      <c r="G15" s="93" t="str">
        <f t="shared" si="8"/>
        <v/>
      </c>
      <c r="H15" s="87"/>
      <c r="I15" s="88" t="str">
        <f t="shared" si="9"/>
        <v/>
      </c>
      <c r="J15" s="85"/>
      <c r="K15" s="87"/>
      <c r="L15" s="88" t="str">
        <f t="shared" si="10"/>
        <v/>
      </c>
      <c r="M15" s="90" t="str">
        <f t="shared" si="11"/>
        <v/>
      </c>
      <c r="N15" s="94"/>
      <c r="O15" s="95" t="str">
        <f t="shared" si="12"/>
        <v/>
      </c>
      <c r="P15" s="87"/>
      <c r="Q15" s="96" t="str">
        <f t="shared" si="13"/>
        <v/>
      </c>
      <c r="R15" s="87"/>
      <c r="S15" s="52" t="str">
        <f t="shared" si="6"/>
        <v/>
      </c>
    </row>
    <row r="16" spans="1:19" s="51" customFormat="1" ht="42" customHeight="1" x14ac:dyDescent="0.25">
      <c r="A16" s="51">
        <f t="shared" si="7"/>
        <v>0</v>
      </c>
      <c r="B16" s="87"/>
      <c r="C16" s="87"/>
      <c r="D16" s="87"/>
      <c r="E16" s="87"/>
      <c r="F16" s="87"/>
      <c r="G16" s="93" t="str">
        <f t="shared" si="8"/>
        <v/>
      </c>
      <c r="H16" s="87"/>
      <c r="I16" s="88" t="str">
        <f t="shared" si="9"/>
        <v/>
      </c>
      <c r="J16" s="85"/>
      <c r="K16" s="87"/>
      <c r="L16" s="88" t="str">
        <f t="shared" si="10"/>
        <v/>
      </c>
      <c r="M16" s="90" t="str">
        <f t="shared" si="11"/>
        <v/>
      </c>
      <c r="N16" s="94"/>
      <c r="O16" s="95" t="str">
        <f t="shared" si="12"/>
        <v/>
      </c>
      <c r="P16" s="87"/>
      <c r="Q16" s="96" t="str">
        <f t="shared" si="13"/>
        <v/>
      </c>
      <c r="R16" s="87"/>
      <c r="S16" s="52" t="str">
        <f t="shared" si="6"/>
        <v/>
      </c>
    </row>
    <row r="17" spans="1:26" s="51" customFormat="1" ht="42" customHeight="1" x14ac:dyDescent="0.25">
      <c r="A17" s="51">
        <f t="shared" si="7"/>
        <v>0</v>
      </c>
      <c r="B17" s="87"/>
      <c r="C17" s="87"/>
      <c r="D17" s="87"/>
      <c r="E17" s="87"/>
      <c r="F17" s="87"/>
      <c r="G17" s="93" t="str">
        <f t="shared" si="8"/>
        <v/>
      </c>
      <c r="H17" s="87"/>
      <c r="I17" s="88" t="str">
        <f t="shared" si="9"/>
        <v/>
      </c>
      <c r="J17" s="85"/>
      <c r="K17" s="87"/>
      <c r="L17" s="88" t="str">
        <f t="shared" si="10"/>
        <v/>
      </c>
      <c r="M17" s="90" t="str">
        <f t="shared" si="11"/>
        <v/>
      </c>
      <c r="N17" s="94"/>
      <c r="O17" s="95" t="str">
        <f t="shared" si="12"/>
        <v/>
      </c>
      <c r="P17" s="87"/>
      <c r="Q17" s="96" t="str">
        <f t="shared" si="13"/>
        <v/>
      </c>
      <c r="R17" s="87"/>
      <c r="S17" s="52" t="str">
        <f t="shared" si="6"/>
        <v/>
      </c>
      <c r="T17" s="77"/>
      <c r="U17" s="77"/>
      <c r="V17" s="77"/>
      <c r="X17" s="80"/>
      <c r="Y17" s="80"/>
      <c r="Z17" s="80"/>
    </row>
    <row r="18" spans="1:26" s="51" customFormat="1" ht="42" customHeight="1" x14ac:dyDescent="0.25">
      <c r="A18" s="51">
        <f t="shared" si="7"/>
        <v>0</v>
      </c>
      <c r="B18" s="87"/>
      <c r="C18" s="87"/>
      <c r="D18" s="87"/>
      <c r="E18" s="87"/>
      <c r="F18" s="87"/>
      <c r="G18" s="93" t="str">
        <f t="shared" si="8"/>
        <v/>
      </c>
      <c r="H18" s="87"/>
      <c r="I18" s="88" t="str">
        <f t="shared" si="9"/>
        <v/>
      </c>
      <c r="J18" s="85"/>
      <c r="K18" s="87"/>
      <c r="L18" s="88" t="str">
        <f t="shared" si="10"/>
        <v/>
      </c>
      <c r="M18" s="90" t="str">
        <f t="shared" si="11"/>
        <v/>
      </c>
      <c r="N18" s="94"/>
      <c r="O18" s="95" t="str">
        <f t="shared" si="12"/>
        <v/>
      </c>
      <c r="P18" s="87"/>
      <c r="Q18" s="96" t="str">
        <f t="shared" si="13"/>
        <v/>
      </c>
      <c r="R18" s="87"/>
      <c r="S18" s="52" t="str">
        <f t="shared" si="6"/>
        <v/>
      </c>
      <c r="X18" s="80"/>
      <c r="Y18" s="80"/>
      <c r="Z18" s="80"/>
    </row>
    <row r="19" spans="1:26" s="51" customFormat="1" ht="42" customHeight="1" x14ac:dyDescent="0.25">
      <c r="A19" s="51">
        <f t="shared" si="7"/>
        <v>0</v>
      </c>
      <c r="B19" s="87"/>
      <c r="C19" s="87"/>
      <c r="D19" s="87"/>
      <c r="E19" s="87"/>
      <c r="F19" s="87"/>
      <c r="G19" s="93" t="str">
        <f t="shared" si="8"/>
        <v/>
      </c>
      <c r="H19" s="87"/>
      <c r="I19" s="88" t="str">
        <f t="shared" si="9"/>
        <v/>
      </c>
      <c r="J19" s="85"/>
      <c r="K19" s="87"/>
      <c r="L19" s="88" t="str">
        <f t="shared" si="10"/>
        <v/>
      </c>
      <c r="M19" s="90" t="str">
        <f t="shared" si="11"/>
        <v/>
      </c>
      <c r="N19" s="94"/>
      <c r="O19" s="95" t="str">
        <f t="shared" si="12"/>
        <v/>
      </c>
      <c r="P19" s="87"/>
      <c r="Q19" s="96" t="str">
        <f t="shared" si="13"/>
        <v/>
      </c>
      <c r="R19" s="87"/>
      <c r="S19" s="52" t="str">
        <f t="shared" si="6"/>
        <v/>
      </c>
      <c r="X19" s="80"/>
      <c r="Y19" s="80"/>
      <c r="Z19" s="80"/>
    </row>
    <row r="20" spans="1:26" s="51" customFormat="1" ht="42" customHeight="1" x14ac:dyDescent="0.25">
      <c r="A20" s="51">
        <f t="shared" si="7"/>
        <v>0</v>
      </c>
      <c r="B20" s="87"/>
      <c r="C20" s="87"/>
      <c r="D20" s="87"/>
      <c r="E20" s="87"/>
      <c r="F20" s="87"/>
      <c r="G20" s="93" t="str">
        <f t="shared" si="8"/>
        <v/>
      </c>
      <c r="H20" s="87"/>
      <c r="I20" s="88" t="str">
        <f t="shared" si="9"/>
        <v/>
      </c>
      <c r="J20" s="85"/>
      <c r="K20" s="87"/>
      <c r="L20" s="88" t="str">
        <f t="shared" si="10"/>
        <v/>
      </c>
      <c r="M20" s="90" t="str">
        <f t="shared" si="11"/>
        <v/>
      </c>
      <c r="N20" s="94"/>
      <c r="O20" s="95" t="str">
        <f t="shared" si="12"/>
        <v/>
      </c>
      <c r="P20" s="87"/>
      <c r="Q20" s="96" t="str">
        <f t="shared" si="13"/>
        <v/>
      </c>
      <c r="R20" s="87"/>
      <c r="S20" s="52" t="str">
        <f t="shared" si="6"/>
        <v/>
      </c>
    </row>
    <row r="21" spans="1:26" s="51" customFormat="1" ht="42" customHeight="1" x14ac:dyDescent="0.25">
      <c r="A21" s="51">
        <f t="shared" si="7"/>
        <v>0</v>
      </c>
      <c r="B21" s="87"/>
      <c r="C21" s="87"/>
      <c r="D21" s="87"/>
      <c r="E21" s="87"/>
      <c r="F21" s="87"/>
      <c r="G21" s="93" t="str">
        <f t="shared" si="8"/>
        <v/>
      </c>
      <c r="H21" s="87"/>
      <c r="I21" s="88" t="str">
        <f t="shared" si="9"/>
        <v/>
      </c>
      <c r="J21" s="85"/>
      <c r="K21" s="87"/>
      <c r="L21" s="88" t="str">
        <f t="shared" si="10"/>
        <v/>
      </c>
      <c r="M21" s="90" t="str">
        <f t="shared" si="11"/>
        <v/>
      </c>
      <c r="N21" s="94"/>
      <c r="O21" s="95" t="str">
        <f t="shared" si="12"/>
        <v/>
      </c>
      <c r="P21" s="87"/>
      <c r="Q21" s="96" t="str">
        <f t="shared" si="13"/>
        <v/>
      </c>
      <c r="R21" s="87"/>
      <c r="S21" s="52" t="str">
        <f t="shared" si="6"/>
        <v/>
      </c>
    </row>
    <row r="22" spans="1:26" s="51" customFormat="1" ht="42" customHeight="1" x14ac:dyDescent="0.25">
      <c r="A22" s="51">
        <f t="shared" si="7"/>
        <v>0</v>
      </c>
      <c r="B22" s="87"/>
      <c r="C22" s="87"/>
      <c r="D22" s="87"/>
      <c r="E22" s="87"/>
      <c r="F22" s="87"/>
      <c r="G22" s="93" t="str">
        <f t="shared" si="8"/>
        <v/>
      </c>
      <c r="H22" s="87"/>
      <c r="I22" s="88" t="str">
        <f t="shared" si="9"/>
        <v/>
      </c>
      <c r="J22" s="85"/>
      <c r="K22" s="87"/>
      <c r="L22" s="88" t="str">
        <f t="shared" si="10"/>
        <v/>
      </c>
      <c r="M22" s="90" t="str">
        <f t="shared" si="11"/>
        <v/>
      </c>
      <c r="N22" s="94"/>
      <c r="O22" s="95" t="str">
        <f t="shared" si="12"/>
        <v/>
      </c>
      <c r="P22" s="87"/>
      <c r="Q22" s="96" t="str">
        <f t="shared" si="13"/>
        <v/>
      </c>
      <c r="R22" s="87"/>
      <c r="S22" s="52" t="str">
        <f t="shared" si="6"/>
        <v/>
      </c>
    </row>
    <row r="23" spans="1:26" s="51" customFormat="1" ht="42" customHeight="1" x14ac:dyDescent="0.25">
      <c r="A23" s="51">
        <f t="shared" si="7"/>
        <v>0</v>
      </c>
      <c r="B23" s="87"/>
      <c r="C23" s="87"/>
      <c r="D23" s="87"/>
      <c r="E23" s="87"/>
      <c r="F23" s="87"/>
      <c r="G23" s="93" t="str">
        <f t="shared" si="8"/>
        <v/>
      </c>
      <c r="H23" s="87"/>
      <c r="I23" s="88" t="str">
        <f t="shared" si="9"/>
        <v/>
      </c>
      <c r="J23" s="85"/>
      <c r="K23" s="87"/>
      <c r="L23" s="88" t="str">
        <f t="shared" si="10"/>
        <v/>
      </c>
      <c r="M23" s="90" t="str">
        <f t="shared" si="11"/>
        <v/>
      </c>
      <c r="N23" s="94"/>
      <c r="O23" s="95" t="str">
        <f t="shared" si="12"/>
        <v/>
      </c>
      <c r="P23" s="87"/>
      <c r="Q23" s="96" t="str">
        <f t="shared" si="13"/>
        <v/>
      </c>
      <c r="R23" s="87"/>
      <c r="S23" s="52" t="str">
        <f t="shared" si="6"/>
        <v/>
      </c>
    </row>
    <row r="24" spans="1:26" s="51" customFormat="1" ht="42" customHeight="1" x14ac:dyDescent="0.25">
      <c r="A24" s="51">
        <f t="shared" si="7"/>
        <v>0</v>
      </c>
      <c r="B24" s="87"/>
      <c r="C24" s="87"/>
      <c r="D24" s="87"/>
      <c r="E24" s="87"/>
      <c r="F24" s="87"/>
      <c r="G24" s="93" t="str">
        <f t="shared" si="8"/>
        <v/>
      </c>
      <c r="H24" s="87"/>
      <c r="I24" s="88" t="str">
        <f t="shared" si="9"/>
        <v/>
      </c>
      <c r="J24" s="85"/>
      <c r="K24" s="87"/>
      <c r="L24" s="88" t="str">
        <f t="shared" si="10"/>
        <v/>
      </c>
      <c r="M24" s="90" t="str">
        <f t="shared" si="11"/>
        <v/>
      </c>
      <c r="N24" s="94"/>
      <c r="O24" s="95" t="str">
        <f t="shared" si="12"/>
        <v/>
      </c>
      <c r="P24" s="87"/>
      <c r="Q24" s="96" t="str">
        <f t="shared" si="13"/>
        <v/>
      </c>
      <c r="R24" s="87"/>
      <c r="S24" s="52" t="str">
        <f t="shared" si="6"/>
        <v/>
      </c>
    </row>
    <row r="25" spans="1:26" s="51" customFormat="1" ht="42" customHeight="1" x14ac:dyDescent="0.25">
      <c r="A25" s="51">
        <f t="shared" si="7"/>
        <v>0</v>
      </c>
      <c r="B25" s="87"/>
      <c r="C25" s="87"/>
      <c r="D25" s="87"/>
      <c r="E25" s="87"/>
      <c r="F25" s="87"/>
      <c r="G25" s="93" t="str">
        <f t="shared" si="8"/>
        <v/>
      </c>
      <c r="H25" s="87"/>
      <c r="I25" s="88" t="str">
        <f t="shared" si="9"/>
        <v/>
      </c>
      <c r="J25" s="85"/>
      <c r="K25" s="87"/>
      <c r="L25" s="88" t="str">
        <f t="shared" si="10"/>
        <v/>
      </c>
      <c r="M25" s="90" t="str">
        <f t="shared" si="11"/>
        <v/>
      </c>
      <c r="N25" s="94"/>
      <c r="O25" s="95" t="str">
        <f t="shared" si="12"/>
        <v/>
      </c>
      <c r="P25" s="87"/>
      <c r="Q25" s="96" t="str">
        <f t="shared" si="13"/>
        <v/>
      </c>
      <c r="R25" s="87"/>
      <c r="S25" s="52" t="str">
        <f t="shared" si="6"/>
        <v/>
      </c>
    </row>
    <row r="26" spans="1:26" s="51" customFormat="1" ht="42" customHeight="1" x14ac:dyDescent="0.25">
      <c r="A26" s="51">
        <f t="shared" si="7"/>
        <v>0</v>
      </c>
      <c r="B26" s="87"/>
      <c r="C26" s="87"/>
      <c r="D26" s="87"/>
      <c r="E26" s="87"/>
      <c r="F26" s="87"/>
      <c r="G26" s="93" t="str">
        <f t="shared" si="8"/>
        <v/>
      </c>
      <c r="H26" s="87"/>
      <c r="I26" s="88" t="str">
        <f t="shared" si="9"/>
        <v/>
      </c>
      <c r="J26" s="85"/>
      <c r="K26" s="87"/>
      <c r="L26" s="88" t="str">
        <f t="shared" si="10"/>
        <v/>
      </c>
      <c r="M26" s="90" t="str">
        <f t="shared" si="11"/>
        <v/>
      </c>
      <c r="N26" s="94"/>
      <c r="O26" s="95" t="str">
        <f t="shared" si="12"/>
        <v/>
      </c>
      <c r="P26" s="87"/>
      <c r="Q26" s="96" t="str">
        <f t="shared" si="13"/>
        <v/>
      </c>
      <c r="R26" s="87"/>
      <c r="S26" s="52" t="str">
        <f t="shared" si="6"/>
        <v/>
      </c>
    </row>
    <row r="27" spans="1:26" s="51" customFormat="1" ht="42" customHeight="1" x14ac:dyDescent="0.25">
      <c r="A27" s="51">
        <f t="shared" si="7"/>
        <v>0</v>
      </c>
      <c r="B27" s="87"/>
      <c r="C27" s="87"/>
      <c r="D27" s="87"/>
      <c r="E27" s="87"/>
      <c r="F27" s="87"/>
      <c r="G27" s="93" t="str">
        <f t="shared" si="8"/>
        <v/>
      </c>
      <c r="H27" s="87"/>
      <c r="I27" s="88" t="str">
        <f t="shared" si="9"/>
        <v/>
      </c>
      <c r="J27" s="85"/>
      <c r="K27" s="87"/>
      <c r="L27" s="88" t="str">
        <f t="shared" si="10"/>
        <v/>
      </c>
      <c r="M27" s="90" t="str">
        <f t="shared" si="11"/>
        <v/>
      </c>
      <c r="N27" s="94"/>
      <c r="O27" s="95" t="str">
        <f t="shared" si="12"/>
        <v/>
      </c>
      <c r="P27" s="87"/>
      <c r="Q27" s="96" t="str">
        <f t="shared" si="13"/>
        <v/>
      </c>
      <c r="R27" s="87"/>
      <c r="S27" s="52" t="str">
        <f t="shared" si="6"/>
        <v/>
      </c>
    </row>
    <row r="28" spans="1:26" s="51" customFormat="1" ht="42" customHeight="1" x14ac:dyDescent="0.25">
      <c r="A28" s="51">
        <f t="shared" si="7"/>
        <v>0</v>
      </c>
      <c r="B28" s="87"/>
      <c r="C28" s="87"/>
      <c r="D28" s="87"/>
      <c r="E28" s="87"/>
      <c r="F28" s="87"/>
      <c r="G28" s="93" t="str">
        <f t="shared" si="8"/>
        <v/>
      </c>
      <c r="H28" s="87"/>
      <c r="I28" s="88" t="str">
        <f t="shared" si="9"/>
        <v/>
      </c>
      <c r="J28" s="85"/>
      <c r="K28" s="87"/>
      <c r="L28" s="88" t="str">
        <f t="shared" si="10"/>
        <v/>
      </c>
      <c r="M28" s="90" t="str">
        <f t="shared" si="11"/>
        <v/>
      </c>
      <c r="N28" s="94"/>
      <c r="O28" s="95" t="str">
        <f t="shared" si="12"/>
        <v/>
      </c>
      <c r="P28" s="87"/>
      <c r="Q28" s="96" t="str">
        <f t="shared" si="13"/>
        <v/>
      </c>
      <c r="R28" s="87"/>
      <c r="S28" s="52" t="str">
        <f t="shared" si="6"/>
        <v/>
      </c>
    </row>
    <row r="29" spans="1:26" s="51" customFormat="1" ht="42" customHeight="1" x14ac:dyDescent="0.25">
      <c r="A29" s="51">
        <f t="shared" si="7"/>
        <v>0</v>
      </c>
      <c r="B29" s="87"/>
      <c r="C29" s="87"/>
      <c r="D29" s="87"/>
      <c r="E29" s="87"/>
      <c r="F29" s="87"/>
      <c r="G29" s="93" t="str">
        <f t="shared" si="8"/>
        <v/>
      </c>
      <c r="H29" s="87"/>
      <c r="I29" s="88" t="str">
        <f t="shared" si="9"/>
        <v/>
      </c>
      <c r="J29" s="85"/>
      <c r="K29" s="87"/>
      <c r="L29" s="88" t="str">
        <f t="shared" si="10"/>
        <v/>
      </c>
      <c r="M29" s="90" t="str">
        <f t="shared" si="11"/>
        <v/>
      </c>
      <c r="N29" s="94"/>
      <c r="O29" s="95" t="str">
        <f t="shared" si="12"/>
        <v/>
      </c>
      <c r="P29" s="87"/>
      <c r="Q29" s="96" t="str">
        <f t="shared" si="13"/>
        <v/>
      </c>
      <c r="R29" s="87"/>
      <c r="S29" s="52" t="str">
        <f t="shared" si="6"/>
        <v/>
      </c>
    </row>
    <row r="30" spans="1:26" s="51" customFormat="1" ht="42" customHeight="1" x14ac:dyDescent="0.25">
      <c r="A30" s="51">
        <f t="shared" si="7"/>
        <v>0</v>
      </c>
      <c r="B30" s="87"/>
      <c r="C30" s="87"/>
      <c r="D30" s="87"/>
      <c r="E30" s="87"/>
      <c r="F30" s="87"/>
      <c r="G30" s="93" t="str">
        <f t="shared" si="8"/>
        <v/>
      </c>
      <c r="H30" s="87"/>
      <c r="I30" s="88" t="str">
        <f t="shared" si="9"/>
        <v/>
      </c>
      <c r="J30" s="85"/>
      <c r="K30" s="87"/>
      <c r="L30" s="88" t="str">
        <f t="shared" si="10"/>
        <v/>
      </c>
      <c r="M30" s="90" t="str">
        <f t="shared" si="11"/>
        <v/>
      </c>
      <c r="N30" s="94"/>
      <c r="O30" s="95" t="str">
        <f t="shared" si="12"/>
        <v/>
      </c>
      <c r="P30" s="87"/>
      <c r="Q30" s="96" t="str">
        <f t="shared" si="13"/>
        <v/>
      </c>
      <c r="R30" s="87"/>
      <c r="S30" s="52" t="str">
        <f t="shared" si="6"/>
        <v/>
      </c>
    </row>
    <row r="31" spans="1:26" s="51" customFormat="1" ht="42" customHeight="1" x14ac:dyDescent="0.25">
      <c r="A31" s="51">
        <f t="shared" si="7"/>
        <v>0</v>
      </c>
      <c r="B31" s="87"/>
      <c r="C31" s="87"/>
      <c r="D31" s="87"/>
      <c r="E31" s="87"/>
      <c r="F31" s="87"/>
      <c r="G31" s="93" t="str">
        <f t="shared" si="8"/>
        <v/>
      </c>
      <c r="H31" s="87"/>
      <c r="I31" s="88" t="str">
        <f t="shared" si="9"/>
        <v/>
      </c>
      <c r="J31" s="85"/>
      <c r="K31" s="87"/>
      <c r="L31" s="88" t="str">
        <f t="shared" si="10"/>
        <v/>
      </c>
      <c r="M31" s="90" t="str">
        <f t="shared" si="11"/>
        <v/>
      </c>
      <c r="N31" s="94"/>
      <c r="O31" s="95" t="str">
        <f t="shared" si="12"/>
        <v/>
      </c>
      <c r="P31" s="87"/>
      <c r="Q31" s="96" t="str">
        <f t="shared" si="13"/>
        <v/>
      </c>
      <c r="R31" s="87"/>
      <c r="S31" s="52" t="str">
        <f t="shared" si="6"/>
        <v/>
      </c>
    </row>
    <row r="32" spans="1:26" s="51" customFormat="1" ht="42" customHeight="1" x14ac:dyDescent="0.25">
      <c r="A32" s="51">
        <f t="shared" si="7"/>
        <v>0</v>
      </c>
      <c r="B32" s="87"/>
      <c r="C32" s="87"/>
      <c r="D32" s="87"/>
      <c r="E32" s="87"/>
      <c r="F32" s="87"/>
      <c r="G32" s="93" t="str">
        <f t="shared" si="8"/>
        <v/>
      </c>
      <c r="H32" s="87"/>
      <c r="I32" s="88" t="str">
        <f t="shared" si="9"/>
        <v/>
      </c>
      <c r="J32" s="85"/>
      <c r="K32" s="87"/>
      <c r="L32" s="88" t="str">
        <f t="shared" si="10"/>
        <v/>
      </c>
      <c r="M32" s="90" t="str">
        <f t="shared" si="11"/>
        <v/>
      </c>
      <c r="N32" s="94"/>
      <c r="O32" s="95" t="str">
        <f t="shared" si="12"/>
        <v/>
      </c>
      <c r="P32" s="87"/>
      <c r="Q32" s="96" t="str">
        <f t="shared" si="13"/>
        <v/>
      </c>
      <c r="R32" s="87"/>
      <c r="S32" s="52" t="str">
        <f t="shared" si="6"/>
        <v/>
      </c>
    </row>
    <row r="33" spans="1:19" s="51" customFormat="1" ht="42" customHeight="1" x14ac:dyDescent="0.25">
      <c r="A33" s="51">
        <f t="shared" si="7"/>
        <v>0</v>
      </c>
      <c r="B33" s="87"/>
      <c r="C33" s="87"/>
      <c r="D33" s="87"/>
      <c r="E33" s="87"/>
      <c r="F33" s="87"/>
      <c r="G33" s="93" t="str">
        <f t="shared" si="8"/>
        <v/>
      </c>
      <c r="H33" s="87"/>
      <c r="I33" s="88" t="str">
        <f t="shared" si="9"/>
        <v/>
      </c>
      <c r="J33" s="85"/>
      <c r="K33" s="87"/>
      <c r="L33" s="88" t="str">
        <f t="shared" si="10"/>
        <v/>
      </c>
      <c r="M33" s="90" t="str">
        <f t="shared" si="11"/>
        <v/>
      </c>
      <c r="N33" s="94"/>
      <c r="O33" s="95" t="str">
        <f t="shared" si="12"/>
        <v/>
      </c>
      <c r="P33" s="87"/>
      <c r="Q33" s="96" t="str">
        <f t="shared" si="13"/>
        <v/>
      </c>
      <c r="R33" s="87"/>
      <c r="S33" s="52" t="str">
        <f t="shared" si="6"/>
        <v/>
      </c>
    </row>
    <row r="34" spans="1:19" s="51" customFormat="1" ht="42" customHeight="1" x14ac:dyDescent="0.25">
      <c r="A34" s="51">
        <f t="shared" si="7"/>
        <v>0</v>
      </c>
      <c r="B34" s="87"/>
      <c r="C34" s="87"/>
      <c r="D34" s="87"/>
      <c r="E34" s="87"/>
      <c r="F34" s="87"/>
      <c r="G34" s="93" t="str">
        <f t="shared" si="8"/>
        <v/>
      </c>
      <c r="H34" s="87"/>
      <c r="I34" s="88" t="str">
        <f t="shared" si="9"/>
        <v/>
      </c>
      <c r="J34" s="85"/>
      <c r="K34" s="87"/>
      <c r="L34" s="88" t="str">
        <f t="shared" si="10"/>
        <v/>
      </c>
      <c r="M34" s="90" t="str">
        <f t="shared" si="11"/>
        <v/>
      </c>
      <c r="N34" s="94"/>
      <c r="O34" s="95" t="str">
        <f t="shared" si="12"/>
        <v/>
      </c>
      <c r="P34" s="87"/>
      <c r="Q34" s="96" t="str">
        <f t="shared" si="13"/>
        <v/>
      </c>
      <c r="R34" s="87"/>
      <c r="S34" s="52" t="str">
        <f t="shared" si="6"/>
        <v/>
      </c>
    </row>
    <row r="35" spans="1:19" s="51" customFormat="1" ht="42" customHeight="1" x14ac:dyDescent="0.25">
      <c r="A35" s="51">
        <f t="shared" si="7"/>
        <v>0</v>
      </c>
      <c r="B35" s="87"/>
      <c r="C35" s="87"/>
      <c r="D35" s="87"/>
      <c r="E35" s="87"/>
      <c r="F35" s="87"/>
      <c r="G35" s="93" t="str">
        <f t="shared" si="8"/>
        <v/>
      </c>
      <c r="H35" s="87"/>
      <c r="I35" s="88" t="str">
        <f t="shared" si="9"/>
        <v/>
      </c>
      <c r="J35" s="85"/>
      <c r="K35" s="87"/>
      <c r="L35" s="88" t="str">
        <f t="shared" si="10"/>
        <v/>
      </c>
      <c r="M35" s="90" t="str">
        <f t="shared" si="11"/>
        <v/>
      </c>
      <c r="N35" s="94"/>
      <c r="O35" s="95" t="str">
        <f t="shared" si="12"/>
        <v/>
      </c>
      <c r="P35" s="87"/>
      <c r="Q35" s="96" t="str">
        <f t="shared" si="13"/>
        <v/>
      </c>
      <c r="R35" s="87"/>
      <c r="S35" s="52" t="str">
        <f t="shared" si="6"/>
        <v/>
      </c>
    </row>
    <row r="36" spans="1:19" s="51" customFormat="1" ht="42" customHeight="1" x14ac:dyDescent="0.25">
      <c r="A36" s="51">
        <f t="shared" si="7"/>
        <v>0</v>
      </c>
      <c r="B36" s="87"/>
      <c r="C36" s="87"/>
      <c r="D36" s="87"/>
      <c r="E36" s="87"/>
      <c r="F36" s="87"/>
      <c r="G36" s="93" t="str">
        <f t="shared" si="8"/>
        <v/>
      </c>
      <c r="H36" s="87"/>
      <c r="I36" s="88" t="str">
        <f t="shared" si="9"/>
        <v/>
      </c>
      <c r="J36" s="85"/>
      <c r="K36" s="87"/>
      <c r="L36" s="88" t="str">
        <f t="shared" si="10"/>
        <v/>
      </c>
      <c r="M36" s="90" t="str">
        <f t="shared" si="11"/>
        <v/>
      </c>
      <c r="N36" s="94"/>
      <c r="O36" s="95" t="str">
        <f t="shared" si="12"/>
        <v/>
      </c>
      <c r="P36" s="87"/>
      <c r="Q36" s="96" t="str">
        <f t="shared" si="13"/>
        <v/>
      </c>
      <c r="R36" s="87"/>
      <c r="S36" s="52" t="str">
        <f t="shared" si="6"/>
        <v/>
      </c>
    </row>
    <row r="37" spans="1:19" s="51" customFormat="1" ht="42" customHeight="1" x14ac:dyDescent="0.25">
      <c r="A37" s="51">
        <f t="shared" si="7"/>
        <v>0</v>
      </c>
      <c r="B37" s="87"/>
      <c r="C37" s="87"/>
      <c r="D37" s="87"/>
      <c r="E37" s="87"/>
      <c r="F37" s="87"/>
      <c r="G37" s="93" t="str">
        <f t="shared" si="8"/>
        <v/>
      </c>
      <c r="H37" s="87"/>
      <c r="I37" s="88" t="str">
        <f t="shared" si="9"/>
        <v/>
      </c>
      <c r="J37" s="85"/>
      <c r="K37" s="87"/>
      <c r="L37" s="88" t="str">
        <f t="shared" si="10"/>
        <v/>
      </c>
      <c r="M37" s="90" t="str">
        <f t="shared" si="11"/>
        <v/>
      </c>
      <c r="N37" s="94"/>
      <c r="O37" s="95" t="str">
        <f t="shared" si="12"/>
        <v/>
      </c>
      <c r="P37" s="87"/>
      <c r="Q37" s="96" t="str">
        <f t="shared" si="13"/>
        <v/>
      </c>
      <c r="R37" s="87"/>
      <c r="S37" s="52" t="str">
        <f t="shared" si="6"/>
        <v/>
      </c>
    </row>
    <row r="38" spans="1:19" s="51" customFormat="1" ht="42" customHeight="1" x14ac:dyDescent="0.25">
      <c r="A38" s="51">
        <f t="shared" si="7"/>
        <v>0</v>
      </c>
      <c r="B38" s="87"/>
      <c r="C38" s="87"/>
      <c r="D38" s="87"/>
      <c r="E38" s="87"/>
      <c r="F38" s="87"/>
      <c r="G38" s="93" t="str">
        <f t="shared" si="8"/>
        <v/>
      </c>
      <c r="H38" s="87"/>
      <c r="I38" s="88" t="str">
        <f t="shared" si="9"/>
        <v/>
      </c>
      <c r="J38" s="85"/>
      <c r="K38" s="87"/>
      <c r="L38" s="88" t="str">
        <f t="shared" si="10"/>
        <v/>
      </c>
      <c r="M38" s="90" t="str">
        <f t="shared" si="11"/>
        <v/>
      </c>
      <c r="N38" s="94"/>
      <c r="O38" s="95" t="str">
        <f t="shared" si="12"/>
        <v/>
      </c>
      <c r="P38" s="87"/>
      <c r="Q38" s="96" t="str">
        <f t="shared" si="13"/>
        <v/>
      </c>
      <c r="R38" s="87"/>
      <c r="S38" s="52" t="str">
        <f t="shared" si="6"/>
        <v/>
      </c>
    </row>
    <row r="39" spans="1:19" s="51" customFormat="1" ht="42" customHeight="1" x14ac:dyDescent="0.25">
      <c r="A39" s="51">
        <f t="shared" si="7"/>
        <v>0</v>
      </c>
      <c r="B39" s="87"/>
      <c r="C39" s="87"/>
      <c r="D39" s="87"/>
      <c r="E39" s="87"/>
      <c r="F39" s="87"/>
      <c r="G39" s="93" t="str">
        <f t="shared" si="8"/>
        <v/>
      </c>
      <c r="H39" s="87"/>
      <c r="I39" s="88" t="str">
        <f t="shared" si="9"/>
        <v/>
      </c>
      <c r="J39" s="85"/>
      <c r="K39" s="87"/>
      <c r="L39" s="88" t="str">
        <f t="shared" si="10"/>
        <v/>
      </c>
      <c r="M39" s="90" t="str">
        <f t="shared" si="11"/>
        <v/>
      </c>
      <c r="N39" s="94"/>
      <c r="O39" s="95" t="str">
        <f t="shared" si="12"/>
        <v/>
      </c>
      <c r="P39" s="87"/>
      <c r="Q39" s="96" t="str">
        <f t="shared" si="13"/>
        <v/>
      </c>
      <c r="R39" s="87"/>
      <c r="S39" s="52" t="str">
        <f t="shared" si="6"/>
        <v/>
      </c>
    </row>
    <row r="40" spans="1:19" s="51" customFormat="1" ht="42" customHeight="1" x14ac:dyDescent="0.25">
      <c r="A40" s="51">
        <f t="shared" si="7"/>
        <v>0</v>
      </c>
      <c r="B40" s="87"/>
      <c r="C40" s="87"/>
      <c r="D40" s="87"/>
      <c r="E40" s="87"/>
      <c r="F40" s="87"/>
      <c r="G40" s="93" t="str">
        <f t="shared" si="8"/>
        <v/>
      </c>
      <c r="H40" s="87"/>
      <c r="I40" s="88" t="str">
        <f t="shared" si="9"/>
        <v/>
      </c>
      <c r="J40" s="85"/>
      <c r="K40" s="87"/>
      <c r="L40" s="88" t="str">
        <f t="shared" si="10"/>
        <v/>
      </c>
      <c r="M40" s="90" t="str">
        <f t="shared" si="11"/>
        <v/>
      </c>
      <c r="N40" s="94"/>
      <c r="O40" s="95" t="str">
        <f t="shared" si="12"/>
        <v/>
      </c>
      <c r="P40" s="87"/>
      <c r="Q40" s="96" t="str">
        <f t="shared" si="13"/>
        <v/>
      </c>
      <c r="R40" s="87"/>
      <c r="S40" s="52" t="str">
        <f t="shared" si="6"/>
        <v/>
      </c>
    </row>
    <row r="41" spans="1:19" s="51" customFormat="1" ht="42" customHeight="1" x14ac:dyDescent="0.25">
      <c r="A41" s="51">
        <f t="shared" si="7"/>
        <v>0</v>
      </c>
      <c r="B41" s="87"/>
      <c r="C41" s="87"/>
      <c r="D41" s="87"/>
      <c r="E41" s="87"/>
      <c r="F41" s="87"/>
      <c r="G41" s="93" t="str">
        <f t="shared" si="8"/>
        <v/>
      </c>
      <c r="H41" s="87"/>
      <c r="I41" s="88" t="str">
        <f t="shared" si="9"/>
        <v/>
      </c>
      <c r="J41" s="85"/>
      <c r="K41" s="87"/>
      <c r="L41" s="88" t="str">
        <f t="shared" si="10"/>
        <v/>
      </c>
      <c r="M41" s="90" t="str">
        <f t="shared" si="11"/>
        <v/>
      </c>
      <c r="N41" s="94"/>
      <c r="O41" s="95" t="str">
        <f t="shared" si="12"/>
        <v/>
      </c>
      <c r="P41" s="87"/>
      <c r="Q41" s="96" t="str">
        <f t="shared" si="13"/>
        <v/>
      </c>
      <c r="R41" s="87"/>
      <c r="S41" s="52" t="str">
        <f t="shared" si="6"/>
        <v/>
      </c>
    </row>
    <row r="42" spans="1:19" s="51" customFormat="1" ht="42" customHeight="1" x14ac:dyDescent="0.25">
      <c r="A42" s="51">
        <f t="shared" si="7"/>
        <v>0</v>
      </c>
      <c r="B42" s="87"/>
      <c r="C42" s="87"/>
      <c r="D42" s="87"/>
      <c r="E42" s="87"/>
      <c r="F42" s="87"/>
      <c r="G42" s="93" t="str">
        <f t="shared" si="8"/>
        <v/>
      </c>
      <c r="H42" s="87"/>
      <c r="I42" s="88" t="str">
        <f t="shared" si="9"/>
        <v/>
      </c>
      <c r="J42" s="85"/>
      <c r="K42" s="87"/>
      <c r="L42" s="88" t="str">
        <f t="shared" si="10"/>
        <v/>
      </c>
      <c r="M42" s="90" t="str">
        <f t="shared" si="11"/>
        <v/>
      </c>
      <c r="N42" s="94"/>
      <c r="O42" s="95" t="str">
        <f t="shared" si="12"/>
        <v/>
      </c>
      <c r="P42" s="87"/>
      <c r="Q42" s="96" t="str">
        <f t="shared" si="13"/>
        <v/>
      </c>
      <c r="R42" s="87"/>
      <c r="S42" s="52" t="str">
        <f t="shared" si="6"/>
        <v/>
      </c>
    </row>
    <row r="43" spans="1:19" s="51" customFormat="1" ht="42" customHeight="1" x14ac:dyDescent="0.25">
      <c r="A43" s="51">
        <f t="shared" si="7"/>
        <v>0</v>
      </c>
      <c r="B43" s="87"/>
      <c r="C43" s="87"/>
      <c r="D43" s="87"/>
      <c r="E43" s="87"/>
      <c r="F43" s="87"/>
      <c r="G43" s="93" t="str">
        <f t="shared" si="8"/>
        <v/>
      </c>
      <c r="H43" s="87"/>
      <c r="I43" s="88" t="str">
        <f t="shared" si="9"/>
        <v/>
      </c>
      <c r="J43" s="85"/>
      <c r="K43" s="87"/>
      <c r="L43" s="88" t="str">
        <f t="shared" si="10"/>
        <v/>
      </c>
      <c r="M43" s="90" t="str">
        <f t="shared" si="11"/>
        <v/>
      </c>
      <c r="N43" s="94"/>
      <c r="O43" s="95" t="str">
        <f t="shared" si="12"/>
        <v/>
      </c>
      <c r="P43" s="87"/>
      <c r="Q43" s="96" t="str">
        <f t="shared" si="13"/>
        <v/>
      </c>
      <c r="R43" s="87"/>
      <c r="S43" s="52" t="str">
        <f t="shared" si="6"/>
        <v/>
      </c>
    </row>
    <row r="44" spans="1:19" s="51" customFormat="1" ht="42" customHeight="1" x14ac:dyDescent="0.25">
      <c r="A44" s="51">
        <f t="shared" si="7"/>
        <v>0</v>
      </c>
      <c r="B44" s="87"/>
      <c r="C44" s="87"/>
      <c r="D44" s="87"/>
      <c r="E44" s="87"/>
      <c r="F44" s="87"/>
      <c r="G44" s="93" t="str">
        <f t="shared" si="8"/>
        <v/>
      </c>
      <c r="H44" s="87"/>
      <c r="I44" s="88" t="str">
        <f t="shared" si="9"/>
        <v/>
      </c>
      <c r="J44" s="85"/>
      <c r="K44" s="87"/>
      <c r="L44" s="88" t="str">
        <f t="shared" si="10"/>
        <v/>
      </c>
      <c r="M44" s="90" t="str">
        <f t="shared" si="11"/>
        <v/>
      </c>
      <c r="N44" s="94"/>
      <c r="O44" s="95" t="str">
        <f t="shared" si="12"/>
        <v/>
      </c>
      <c r="P44" s="87"/>
      <c r="Q44" s="96" t="str">
        <f t="shared" si="13"/>
        <v/>
      </c>
      <c r="R44" s="87"/>
      <c r="S44" s="52" t="str">
        <f t="shared" si="6"/>
        <v/>
      </c>
    </row>
    <row r="45" spans="1:19" s="51" customFormat="1" ht="42" customHeight="1" x14ac:dyDescent="0.25">
      <c r="A45" s="51">
        <f t="shared" si="7"/>
        <v>0</v>
      </c>
      <c r="B45" s="87"/>
      <c r="C45" s="87"/>
      <c r="D45" s="87"/>
      <c r="E45" s="87"/>
      <c r="F45" s="87"/>
      <c r="G45" s="93" t="str">
        <f t="shared" si="8"/>
        <v/>
      </c>
      <c r="H45" s="87"/>
      <c r="I45" s="88" t="str">
        <f t="shared" si="9"/>
        <v/>
      </c>
      <c r="J45" s="85"/>
      <c r="K45" s="87"/>
      <c r="L45" s="88" t="str">
        <f t="shared" si="10"/>
        <v/>
      </c>
      <c r="M45" s="90" t="str">
        <f t="shared" si="11"/>
        <v/>
      </c>
      <c r="N45" s="94"/>
      <c r="O45" s="95" t="str">
        <f t="shared" si="12"/>
        <v/>
      </c>
      <c r="P45" s="87"/>
      <c r="Q45" s="96" t="str">
        <f t="shared" si="13"/>
        <v/>
      </c>
      <c r="R45" s="87"/>
      <c r="S45" s="52" t="str">
        <f t="shared" si="6"/>
        <v/>
      </c>
    </row>
    <row r="46" spans="1:19" s="51" customFormat="1" ht="42" customHeight="1" x14ac:dyDescent="0.25">
      <c r="A46" s="51">
        <f t="shared" si="7"/>
        <v>0</v>
      </c>
      <c r="B46" s="87"/>
      <c r="C46" s="87"/>
      <c r="D46" s="87"/>
      <c r="E46" s="87"/>
      <c r="F46" s="87"/>
      <c r="G46" s="93" t="str">
        <f t="shared" si="8"/>
        <v/>
      </c>
      <c r="H46" s="87"/>
      <c r="I46" s="88" t="str">
        <f t="shared" si="9"/>
        <v/>
      </c>
      <c r="J46" s="85"/>
      <c r="K46" s="87"/>
      <c r="L46" s="88" t="str">
        <f t="shared" si="10"/>
        <v/>
      </c>
      <c r="M46" s="90" t="str">
        <f t="shared" si="11"/>
        <v/>
      </c>
      <c r="N46" s="94"/>
      <c r="O46" s="95" t="str">
        <f t="shared" si="12"/>
        <v/>
      </c>
      <c r="P46" s="87"/>
      <c r="Q46" s="96" t="str">
        <f t="shared" si="13"/>
        <v/>
      </c>
      <c r="R46" s="87"/>
      <c r="S46" s="52" t="str">
        <f t="shared" si="6"/>
        <v/>
      </c>
    </row>
    <row r="47" spans="1:19" s="51" customFormat="1" ht="42" customHeight="1" x14ac:dyDescent="0.25">
      <c r="A47" s="51">
        <f t="shared" si="7"/>
        <v>0</v>
      </c>
      <c r="B47" s="87"/>
      <c r="C47" s="87"/>
      <c r="D47" s="87"/>
      <c r="E47" s="87"/>
      <c r="F47" s="87"/>
      <c r="G47" s="93" t="str">
        <f t="shared" si="8"/>
        <v/>
      </c>
      <c r="H47" s="87"/>
      <c r="I47" s="88" t="str">
        <f t="shared" si="9"/>
        <v/>
      </c>
      <c r="J47" s="85"/>
      <c r="K47" s="87"/>
      <c r="L47" s="88" t="str">
        <f t="shared" si="10"/>
        <v/>
      </c>
      <c r="M47" s="90" t="str">
        <f t="shared" si="11"/>
        <v/>
      </c>
      <c r="N47" s="94"/>
      <c r="O47" s="95" t="str">
        <f t="shared" si="12"/>
        <v/>
      </c>
      <c r="P47" s="87"/>
      <c r="Q47" s="96" t="str">
        <f t="shared" si="13"/>
        <v/>
      </c>
      <c r="R47" s="87"/>
      <c r="S47" s="52" t="str">
        <f t="shared" si="6"/>
        <v/>
      </c>
    </row>
    <row r="48" spans="1:19" s="51" customFormat="1" ht="42" customHeight="1" x14ac:dyDescent="0.25">
      <c r="A48" s="51">
        <f t="shared" si="7"/>
        <v>0</v>
      </c>
      <c r="B48" s="87"/>
      <c r="C48" s="87"/>
      <c r="D48" s="87"/>
      <c r="E48" s="87"/>
      <c r="F48" s="87"/>
      <c r="G48" s="93" t="str">
        <f t="shared" si="8"/>
        <v/>
      </c>
      <c r="H48" s="87"/>
      <c r="I48" s="88" t="str">
        <f t="shared" si="9"/>
        <v/>
      </c>
      <c r="J48" s="85"/>
      <c r="K48" s="87"/>
      <c r="L48" s="88" t="str">
        <f t="shared" si="10"/>
        <v/>
      </c>
      <c r="M48" s="90" t="str">
        <f t="shared" si="11"/>
        <v/>
      </c>
      <c r="N48" s="94"/>
      <c r="O48" s="95" t="str">
        <f t="shared" si="12"/>
        <v/>
      </c>
      <c r="P48" s="87"/>
      <c r="Q48" s="96" t="str">
        <f t="shared" si="13"/>
        <v/>
      </c>
      <c r="R48" s="87"/>
      <c r="S48" s="52" t="str">
        <f t="shared" si="6"/>
        <v/>
      </c>
    </row>
    <row r="49" spans="1:19" s="51" customFormat="1" ht="42" customHeight="1" x14ac:dyDescent="0.25">
      <c r="A49" s="51">
        <f t="shared" si="7"/>
        <v>0</v>
      </c>
      <c r="B49" s="87"/>
      <c r="C49" s="87"/>
      <c r="D49" s="87"/>
      <c r="E49" s="87"/>
      <c r="F49" s="87"/>
      <c r="G49" s="93" t="str">
        <f t="shared" si="8"/>
        <v/>
      </c>
      <c r="H49" s="87"/>
      <c r="I49" s="88" t="str">
        <f t="shared" si="9"/>
        <v/>
      </c>
      <c r="J49" s="85"/>
      <c r="K49" s="87"/>
      <c r="L49" s="88" t="str">
        <f t="shared" si="10"/>
        <v/>
      </c>
      <c r="M49" s="90" t="str">
        <f t="shared" si="11"/>
        <v/>
      </c>
      <c r="N49" s="94"/>
      <c r="O49" s="95" t="str">
        <f t="shared" si="12"/>
        <v/>
      </c>
      <c r="P49" s="87"/>
      <c r="Q49" s="96" t="str">
        <f t="shared" si="13"/>
        <v/>
      </c>
      <c r="R49" s="87"/>
      <c r="S49" s="52" t="str">
        <f t="shared" si="6"/>
        <v/>
      </c>
    </row>
    <row r="50" spans="1:19" s="51" customFormat="1" ht="42" customHeight="1" x14ac:dyDescent="0.25">
      <c r="A50" s="51">
        <f t="shared" si="7"/>
        <v>0</v>
      </c>
      <c r="B50" s="87"/>
      <c r="C50" s="87"/>
      <c r="D50" s="87"/>
      <c r="E50" s="87"/>
      <c r="F50" s="87"/>
      <c r="G50" s="93" t="str">
        <f t="shared" si="8"/>
        <v/>
      </c>
      <c r="H50" s="87"/>
      <c r="I50" s="88" t="str">
        <f t="shared" si="9"/>
        <v/>
      </c>
      <c r="J50" s="85"/>
      <c r="K50" s="87"/>
      <c r="L50" s="88" t="str">
        <f t="shared" si="10"/>
        <v/>
      </c>
      <c r="M50" s="90" t="str">
        <f t="shared" si="11"/>
        <v/>
      </c>
      <c r="N50" s="94"/>
      <c r="O50" s="95" t="str">
        <f t="shared" si="12"/>
        <v/>
      </c>
      <c r="P50" s="87"/>
      <c r="Q50" s="96" t="str">
        <f t="shared" si="13"/>
        <v/>
      </c>
      <c r="R50" s="87"/>
      <c r="S50" s="52" t="str">
        <f t="shared" si="6"/>
        <v/>
      </c>
    </row>
    <row r="51" spans="1:19" s="51" customFormat="1" ht="42" customHeight="1" x14ac:dyDescent="0.25">
      <c r="A51" s="51">
        <f t="shared" si="7"/>
        <v>0</v>
      </c>
      <c r="B51" s="87"/>
      <c r="C51" s="87"/>
      <c r="D51" s="87"/>
      <c r="E51" s="87"/>
      <c r="F51" s="87"/>
      <c r="G51" s="93" t="str">
        <f t="shared" si="8"/>
        <v/>
      </c>
      <c r="H51" s="87"/>
      <c r="I51" s="88" t="str">
        <f t="shared" si="9"/>
        <v/>
      </c>
      <c r="J51" s="85"/>
      <c r="K51" s="87"/>
      <c r="L51" s="88" t="str">
        <f t="shared" si="10"/>
        <v/>
      </c>
      <c r="M51" s="90" t="str">
        <f t="shared" si="11"/>
        <v/>
      </c>
      <c r="N51" s="94"/>
      <c r="O51" s="95" t="str">
        <f t="shared" si="12"/>
        <v/>
      </c>
      <c r="P51" s="87"/>
      <c r="Q51" s="96" t="str">
        <f t="shared" si="13"/>
        <v/>
      </c>
      <c r="R51" s="87"/>
      <c r="S51" s="52" t="str">
        <f t="shared" si="6"/>
        <v/>
      </c>
    </row>
    <row r="52" spans="1:19" s="51" customFormat="1" ht="42" customHeight="1" x14ac:dyDescent="0.25">
      <c r="A52" s="51">
        <f t="shared" si="7"/>
        <v>0</v>
      </c>
      <c r="B52" s="87"/>
      <c r="C52" s="87"/>
      <c r="D52" s="87"/>
      <c r="E52" s="87"/>
      <c r="F52" s="87"/>
      <c r="G52" s="93" t="str">
        <f t="shared" si="8"/>
        <v/>
      </c>
      <c r="H52" s="87"/>
      <c r="I52" s="88" t="str">
        <f t="shared" si="9"/>
        <v/>
      </c>
      <c r="J52" s="85"/>
      <c r="K52" s="87"/>
      <c r="L52" s="88" t="str">
        <f t="shared" si="10"/>
        <v/>
      </c>
      <c r="M52" s="90" t="str">
        <f t="shared" si="11"/>
        <v/>
      </c>
      <c r="N52" s="94"/>
      <c r="O52" s="95" t="str">
        <f t="shared" si="12"/>
        <v/>
      </c>
      <c r="P52" s="87"/>
      <c r="Q52" s="96" t="str">
        <f t="shared" si="13"/>
        <v/>
      </c>
      <c r="R52" s="87"/>
      <c r="S52" s="52" t="str">
        <f t="shared" si="6"/>
        <v/>
      </c>
    </row>
    <row r="53" spans="1:19" s="51" customFormat="1" ht="42" customHeight="1" x14ac:dyDescent="0.25">
      <c r="A53" s="51">
        <f t="shared" si="7"/>
        <v>0</v>
      </c>
      <c r="B53" s="87"/>
      <c r="C53" s="87"/>
      <c r="D53" s="87"/>
      <c r="E53" s="87"/>
      <c r="F53" s="87"/>
      <c r="G53" s="93" t="str">
        <f t="shared" si="8"/>
        <v/>
      </c>
      <c r="H53" s="87"/>
      <c r="I53" s="88" t="str">
        <f t="shared" si="9"/>
        <v/>
      </c>
      <c r="J53" s="85"/>
      <c r="K53" s="87"/>
      <c r="L53" s="88" t="str">
        <f t="shared" si="10"/>
        <v/>
      </c>
      <c r="M53" s="90" t="str">
        <f t="shared" si="11"/>
        <v/>
      </c>
      <c r="N53" s="94"/>
      <c r="O53" s="95" t="str">
        <f t="shared" si="12"/>
        <v/>
      </c>
      <c r="P53" s="87"/>
      <c r="Q53" s="96" t="str">
        <f t="shared" si="13"/>
        <v/>
      </c>
      <c r="R53" s="87"/>
      <c r="S53" s="52" t="str">
        <f t="shared" si="6"/>
        <v/>
      </c>
    </row>
    <row r="54" spans="1:19" s="51" customFormat="1" ht="42" customHeight="1" x14ac:dyDescent="0.25">
      <c r="A54" s="51">
        <f t="shared" si="7"/>
        <v>0</v>
      </c>
      <c r="B54" s="87"/>
      <c r="C54" s="87"/>
      <c r="D54" s="87"/>
      <c r="E54" s="87"/>
      <c r="F54" s="87"/>
      <c r="G54" s="93" t="str">
        <f t="shared" si="8"/>
        <v/>
      </c>
      <c r="H54" s="87"/>
      <c r="I54" s="88" t="str">
        <f t="shared" si="9"/>
        <v/>
      </c>
      <c r="J54" s="85"/>
      <c r="K54" s="87"/>
      <c r="L54" s="88" t="str">
        <f t="shared" si="10"/>
        <v/>
      </c>
      <c r="M54" s="90" t="str">
        <f t="shared" si="11"/>
        <v/>
      </c>
      <c r="N54" s="94"/>
      <c r="O54" s="95" t="str">
        <f t="shared" si="12"/>
        <v/>
      </c>
      <c r="P54" s="87"/>
      <c r="Q54" s="96" t="str">
        <f t="shared" si="13"/>
        <v/>
      </c>
      <c r="R54" s="87"/>
      <c r="S54" s="52" t="str">
        <f t="shared" si="6"/>
        <v/>
      </c>
    </row>
    <row r="55" spans="1:19" s="51" customFormat="1" ht="42" customHeight="1" x14ac:dyDescent="0.25">
      <c r="A55" s="51">
        <f t="shared" si="7"/>
        <v>0</v>
      </c>
      <c r="B55" s="87"/>
      <c r="C55" s="87"/>
      <c r="D55" s="87"/>
      <c r="E55" s="87"/>
      <c r="F55" s="87"/>
      <c r="G55" s="93" t="str">
        <f t="shared" si="8"/>
        <v/>
      </c>
      <c r="H55" s="87"/>
      <c r="I55" s="88" t="str">
        <f t="shared" si="9"/>
        <v/>
      </c>
      <c r="J55" s="85"/>
      <c r="K55" s="87"/>
      <c r="L55" s="88" t="str">
        <f t="shared" si="10"/>
        <v/>
      </c>
      <c r="M55" s="90" t="str">
        <f t="shared" si="11"/>
        <v/>
      </c>
      <c r="N55" s="94"/>
      <c r="O55" s="95" t="str">
        <f t="shared" si="12"/>
        <v/>
      </c>
      <c r="P55" s="87"/>
      <c r="Q55" s="96" t="str">
        <f t="shared" si="13"/>
        <v/>
      </c>
      <c r="R55" s="87"/>
      <c r="S55" s="52" t="str">
        <f t="shared" si="6"/>
        <v/>
      </c>
    </row>
    <row r="56" spans="1:19" s="51" customFormat="1" ht="42" customHeight="1" x14ac:dyDescent="0.25">
      <c r="A56" s="51">
        <f t="shared" si="7"/>
        <v>0</v>
      </c>
      <c r="B56" s="87"/>
      <c r="C56" s="87"/>
      <c r="D56" s="87"/>
      <c r="E56" s="87"/>
      <c r="F56" s="87"/>
      <c r="G56" s="93" t="str">
        <f t="shared" si="8"/>
        <v/>
      </c>
      <c r="H56" s="87"/>
      <c r="I56" s="88" t="str">
        <f t="shared" si="9"/>
        <v/>
      </c>
      <c r="J56" s="85"/>
      <c r="K56" s="87"/>
      <c r="L56" s="88" t="str">
        <f t="shared" si="10"/>
        <v/>
      </c>
      <c r="M56" s="90" t="str">
        <f t="shared" si="11"/>
        <v/>
      </c>
      <c r="N56" s="94"/>
      <c r="O56" s="95" t="str">
        <f t="shared" si="12"/>
        <v/>
      </c>
      <c r="P56" s="87"/>
      <c r="Q56" s="96" t="str">
        <f t="shared" si="13"/>
        <v/>
      </c>
      <c r="R56" s="87"/>
      <c r="S56" s="52" t="str">
        <f t="shared" si="6"/>
        <v/>
      </c>
    </row>
    <row r="57" spans="1:19" s="51" customFormat="1" x14ac:dyDescent="0.25"/>
    <row r="58" spans="1:19" s="51" customFormat="1" x14ac:dyDescent="0.25"/>
  </sheetData>
  <sheetProtection algorithmName="SHA-512" hashValue="bmC1MQeuRddL2YD3gxpwztG/CT+9yUWk+QUDX4IaPCnxgGmuJZy0sDPdnxUPgaE6TyYhYhaK7knV+TMUzYRrkA==" saltValue="1226f0o2c6YOIKfy+NdcNQ==" spinCount="100000" sheet="1" formatColumns="0" formatRows="0"/>
  <mergeCells count="23">
    <mergeCell ref="I6:P6"/>
    <mergeCell ref="Q9:Q10"/>
    <mergeCell ref="R9:R10"/>
    <mergeCell ref="J9:J10"/>
    <mergeCell ref="K9:K10"/>
    <mergeCell ref="L9:L10"/>
    <mergeCell ref="M9:M10"/>
    <mergeCell ref="O9:O10"/>
    <mergeCell ref="P9:P10"/>
    <mergeCell ref="N9:N10"/>
    <mergeCell ref="K1:P1"/>
    <mergeCell ref="B3:C3"/>
    <mergeCell ref="D3:L3"/>
    <mergeCell ref="B4:C4"/>
    <mergeCell ref="D4:L4"/>
    <mergeCell ref="H9:H10"/>
    <mergeCell ref="I9:I10"/>
    <mergeCell ref="B9:B10"/>
    <mergeCell ref="C9:C10"/>
    <mergeCell ref="D9:D10"/>
    <mergeCell ref="F9:F10"/>
    <mergeCell ref="G9:G10"/>
    <mergeCell ref="E9:E10"/>
  </mergeCells>
  <phoneticPr fontId="24" type="noConversion"/>
  <conditionalFormatting sqref="Q11:Q56">
    <cfRule type="containsText" dxfId="2" priority="1" operator="containsText" text="Opération">
      <formula>NOT(ISERROR(SEARCH("Opération",Q11)))</formula>
    </cfRule>
    <cfRule type="cellIs" dxfId="1" priority="2" operator="equal">
      <formula>"Renseigner la Colonne K"</formula>
    </cfRule>
  </conditionalFormatting>
  <dataValidations count="3">
    <dataValidation type="list" allowBlank="1" showInputMessage="1" showErrorMessage="1" sqref="H11:H56" xr:uid="{F60BD25D-FA5E-4439-A1B8-63CA0BF21348}">
      <formula1>Code_Site</formula1>
    </dataValidation>
    <dataValidation type="list" allowBlank="1" showInputMessage="1" showErrorMessage="1" sqref="J11:J56 P11:P56" xr:uid="{6684EA59-E821-4D24-BC48-44E1E0937AE9}">
      <formula1>"Oui,Non"</formula1>
    </dataValidation>
    <dataValidation allowBlank="1" showInputMessage="1" sqref="G11:G56" xr:uid="{0A2DE795-658E-4208-BBB6-B1845C8DDBF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DCF183A-49D6-44C3-8693-2DE2479A2E68}">
          <x14:formula1>
            <xm:f>'Divers (masquer)'!$F$7:$F$8</xm:f>
          </x14:formula1>
          <xm:sqref>E11:E56</xm:sqref>
        </x14:dataValidation>
        <x14:dataValidation type="list" allowBlank="1" showInputMessage="1" xr:uid="{5CE96E77-57C8-4A8E-BB09-D94B423000F0}">
          <x14:formula1>
            <xm:f>IF($E11='Divers (masquer)'!$F$7,INDIRECT("PUBLIC"),IF($E11='Divers (masquer)'!$F$8,INDIRECT("PRIVES"),""))</xm:f>
          </x14:formula1>
          <xm:sqref>F11:F56</xm:sqref>
        </x14:dataValidation>
        <x14:dataValidation type="list" allowBlank="1" showInputMessage="1" showErrorMessage="1" xr:uid="{6AF8E68B-2E61-4D9E-B899-18BEECD7B888}">
          <x14:formula1>
            <xm:f>IF($J11="Non",Code_Action,'Action_Sous-action (masquer)'!$D$32:$D$45)</xm:f>
          </x14:formula1>
          <xm:sqref>K11:K56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0484-42D8-400C-BFC5-3E5B845D0FF5}">
  <dimension ref="A1:D8"/>
  <sheetViews>
    <sheetView zoomScale="80" zoomScaleNormal="80" workbookViewId="0">
      <selection activeCell="E17" sqref="E17"/>
    </sheetView>
  </sheetViews>
  <sheetFormatPr baseColWidth="10" defaultColWidth="11.42578125" defaultRowHeight="15" x14ac:dyDescent="0.25"/>
  <cols>
    <col min="1" max="1" width="24.28515625" style="39" customWidth="1"/>
    <col min="2" max="2" width="6.5703125" style="39" customWidth="1"/>
    <col min="3" max="3" width="62.7109375" style="39" customWidth="1"/>
    <col min="4" max="4" width="74.42578125" style="39" customWidth="1"/>
    <col min="5" max="5" width="108" style="56" customWidth="1"/>
    <col min="6" max="16384" width="11.42578125" style="56"/>
  </cols>
  <sheetData>
    <row r="1" spans="1:4" ht="30" x14ac:dyDescent="0.4">
      <c r="A1" s="40" t="s">
        <v>936</v>
      </c>
      <c r="B1" s="41"/>
      <c r="C1" s="41"/>
      <c r="D1" s="47"/>
    </row>
    <row r="2" spans="1:4" ht="11.25" customHeight="1" thickBot="1" x14ac:dyDescent="0.3">
      <c r="A2" s="42"/>
      <c r="B2" s="43"/>
      <c r="C2" s="43"/>
    </row>
    <row r="3" spans="1:4" ht="27" customHeight="1" thickBot="1" x14ac:dyDescent="0.3">
      <c r="A3" s="147" t="s">
        <v>19</v>
      </c>
      <c r="B3" s="148"/>
      <c r="C3" s="167" t="str">
        <f>IF(ISBLANK(NOTICE!C2),"Vous devez renseigner l'onglet NOTICE",NOTICE!C2)</f>
        <v>Vous devez renseigner l'onglet NOTICE</v>
      </c>
      <c r="D3" s="168"/>
    </row>
    <row r="4" spans="1:4" ht="27" customHeight="1" thickBot="1" x14ac:dyDescent="0.3">
      <c r="A4" s="147" t="s">
        <v>20</v>
      </c>
      <c r="B4" s="148"/>
      <c r="C4" s="171" t="str">
        <f>IF(ISBLANK(NOTICE!C3),"Vous devez renseigner l'onglet NOTICE",NOTICE!C3)</f>
        <v>Vous devez renseigner l'onglet NOTICE</v>
      </c>
      <c r="D4" s="172"/>
    </row>
    <row r="5" spans="1:4" ht="9.75" customHeight="1" thickBot="1" x14ac:dyDescent="0.3">
      <c r="A5" s="44"/>
      <c r="B5" s="41"/>
      <c r="C5" s="58"/>
      <c r="D5" s="47"/>
    </row>
    <row r="6" spans="1:4" ht="15.75" thickBot="1" x14ac:dyDescent="0.3">
      <c r="A6" s="102" t="s">
        <v>920</v>
      </c>
      <c r="B6" s="47"/>
      <c r="C6" s="47"/>
      <c r="D6" s="47"/>
    </row>
    <row r="7" spans="1:4" ht="39.75" customHeight="1" thickBot="1" x14ac:dyDescent="0.3">
      <c r="A7" s="36"/>
      <c r="B7" s="169" t="s">
        <v>875</v>
      </c>
      <c r="C7" s="169"/>
      <c r="D7" s="170"/>
    </row>
    <row r="8" spans="1:4" ht="39.75" customHeight="1" thickBot="1" x14ac:dyDescent="0.3">
      <c r="A8" s="36"/>
      <c r="B8" s="169" t="s">
        <v>876</v>
      </c>
      <c r="C8" s="169"/>
      <c r="D8" s="170"/>
    </row>
  </sheetData>
  <sheetProtection algorithmName="SHA-512" hashValue="JPFwRilntyqw6uHSTza/Xw/pCBe5io2fLoOjj12p1DhlNK4WruBsmsJQ7xKXhvzyhboBBdrDlJfleAPUPW/5Sw==" saltValue="aQfcdxBNlM1LrMmItqg73g==" spinCount="100000" sheet="1" objects="1" scenarios="1"/>
  <mergeCells count="6">
    <mergeCell ref="C3:D3"/>
    <mergeCell ref="B7:D7"/>
    <mergeCell ref="C4:D4"/>
    <mergeCell ref="B8:D8"/>
    <mergeCell ref="A3:B3"/>
    <mergeCell ref="A4:B4"/>
  </mergeCells>
  <dataValidations count="1">
    <dataValidation type="list" allowBlank="1" showInputMessage="1" showErrorMessage="1" sqref="A7:A8" xr:uid="{5FC5C294-4646-4765-8B33-920DA6BD22BB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DC03-268E-4E6C-A8A9-A63DDD63D8DA}">
  <dimension ref="A1:H146"/>
  <sheetViews>
    <sheetView topLeftCell="A29" zoomScale="70" zoomScaleNormal="70" workbookViewId="0">
      <selection activeCell="A37" activeCellId="5" sqref="A19:XFD19 A22:XFD22 A23:XFD23 A24:XFD24 A30:XFD30 A37:XFD37"/>
    </sheetView>
  </sheetViews>
  <sheetFormatPr baseColWidth="10" defaultRowHeight="30" customHeight="1" x14ac:dyDescent="0.25"/>
  <cols>
    <col min="1" max="1" width="11.42578125" style="31"/>
    <col min="2" max="2" width="11.85546875" customWidth="1"/>
    <col min="3" max="3" width="11.42578125" style="19"/>
    <col min="4" max="4" width="49.28515625" customWidth="1"/>
    <col min="5" max="5" width="128.42578125" style="18" customWidth="1"/>
    <col min="6" max="6" width="17.7109375" style="19" customWidth="1"/>
    <col min="7" max="7" width="29" customWidth="1"/>
    <col min="8" max="8" width="20.85546875" style="20" customWidth="1"/>
  </cols>
  <sheetData>
    <row r="1" spans="1:8" ht="30" customHeight="1" x14ac:dyDescent="0.25">
      <c r="B1" s="31"/>
      <c r="C1" s="30"/>
      <c r="D1" s="31"/>
      <c r="F1" s="30"/>
      <c r="G1" s="31"/>
      <c r="H1" s="29"/>
    </row>
    <row r="2" spans="1:8" ht="30" customHeight="1" x14ac:dyDescent="0.25">
      <c r="B2" s="31"/>
      <c r="C2" s="174" t="s">
        <v>683</v>
      </c>
      <c r="D2" s="175"/>
      <c r="E2" s="175"/>
      <c r="F2" s="175"/>
      <c r="G2" s="175"/>
      <c r="H2" s="176"/>
    </row>
    <row r="3" spans="1:8" ht="30" customHeight="1" x14ac:dyDescent="0.25">
      <c r="B3" s="31"/>
      <c r="C3" s="30"/>
      <c r="D3" s="33" t="s">
        <v>22</v>
      </c>
      <c r="E3" s="33" t="s">
        <v>23</v>
      </c>
      <c r="F3" s="30"/>
      <c r="G3" s="31"/>
      <c r="H3" s="29"/>
    </row>
    <row r="4" spans="1:8" s="27" customFormat="1" ht="30" customHeight="1" x14ac:dyDescent="0.25">
      <c r="A4" s="31"/>
      <c r="B4" s="31"/>
      <c r="C4" s="30"/>
      <c r="D4" s="33" t="s">
        <v>24</v>
      </c>
      <c r="E4" s="33" t="s">
        <v>25</v>
      </c>
      <c r="F4" s="30"/>
      <c r="G4" s="31"/>
      <c r="H4" s="29"/>
    </row>
    <row r="5" spans="1:8" s="27" customFormat="1" ht="30" customHeight="1" x14ac:dyDescent="0.25">
      <c r="A5" s="31"/>
      <c r="B5" s="31"/>
      <c r="C5" s="30"/>
      <c r="D5" s="33" t="s">
        <v>26</v>
      </c>
      <c r="E5" s="33" t="s">
        <v>27</v>
      </c>
      <c r="F5" s="30"/>
      <c r="G5" s="31"/>
      <c r="H5" s="29"/>
    </row>
    <row r="6" spans="1:8" s="27" customFormat="1" ht="30" customHeight="1" x14ac:dyDescent="0.25">
      <c r="A6" s="31"/>
      <c r="B6" s="31"/>
      <c r="C6" s="30"/>
      <c r="D6" s="33" t="s">
        <v>28</v>
      </c>
      <c r="E6" s="33" t="s">
        <v>29</v>
      </c>
      <c r="F6" s="30"/>
      <c r="G6" s="31"/>
      <c r="H6" s="29"/>
    </row>
    <row r="7" spans="1:8" s="27" customFormat="1" ht="30" customHeight="1" x14ac:dyDescent="0.25">
      <c r="A7" s="31"/>
      <c r="B7" s="31"/>
      <c r="C7" s="30"/>
      <c r="D7" s="33" t="s">
        <v>30</v>
      </c>
      <c r="E7" s="33" t="s">
        <v>31</v>
      </c>
      <c r="F7" s="30"/>
      <c r="G7" s="31"/>
      <c r="H7" s="29"/>
    </row>
    <row r="8" spans="1:8" s="27" customFormat="1" ht="30" customHeight="1" x14ac:dyDescent="0.25">
      <c r="A8" s="31"/>
      <c r="B8" s="31"/>
      <c r="C8" s="30"/>
      <c r="D8" s="33" t="s">
        <v>32</v>
      </c>
      <c r="E8" s="33" t="s">
        <v>33</v>
      </c>
      <c r="F8" s="30"/>
      <c r="G8" s="31"/>
      <c r="H8" s="29"/>
    </row>
    <row r="9" spans="1:8" s="27" customFormat="1" ht="30" customHeight="1" x14ac:dyDescent="0.25">
      <c r="A9" s="31"/>
      <c r="B9" s="31"/>
      <c r="C9" s="30"/>
      <c r="D9" s="33" t="s">
        <v>34</v>
      </c>
      <c r="E9" s="33" t="s">
        <v>35</v>
      </c>
      <c r="F9" s="30"/>
      <c r="G9" s="31"/>
      <c r="H9" s="29"/>
    </row>
    <row r="10" spans="1:8" s="27" customFormat="1" ht="30" customHeight="1" x14ac:dyDescent="0.25">
      <c r="A10" s="31"/>
      <c r="B10" s="31"/>
      <c r="C10" s="30"/>
      <c r="D10" s="33" t="s">
        <v>36</v>
      </c>
      <c r="E10" s="33" t="s">
        <v>37</v>
      </c>
      <c r="F10" s="30"/>
      <c r="G10" s="31"/>
      <c r="H10" s="29"/>
    </row>
    <row r="11" spans="1:8" s="27" customFormat="1" ht="30" customHeight="1" x14ac:dyDescent="0.25">
      <c r="A11" s="31"/>
      <c r="B11" s="31"/>
      <c r="C11" s="30"/>
      <c r="D11" s="33" t="s">
        <v>38</v>
      </c>
      <c r="E11" s="33" t="s">
        <v>39</v>
      </c>
      <c r="F11" s="30"/>
      <c r="G11" s="31"/>
      <c r="H11" s="29"/>
    </row>
    <row r="12" spans="1:8" s="27" customFormat="1" ht="30" customHeight="1" x14ac:dyDescent="0.25">
      <c r="A12" s="31"/>
      <c r="B12" s="31"/>
      <c r="C12" s="30"/>
      <c r="D12" s="33" t="s">
        <v>40</v>
      </c>
      <c r="E12" s="33" t="s">
        <v>41</v>
      </c>
      <c r="F12" s="30"/>
      <c r="G12" s="31"/>
      <c r="H12" s="29"/>
    </row>
    <row r="13" spans="1:8" s="27" customFormat="1" ht="30" customHeight="1" x14ac:dyDescent="0.25">
      <c r="A13" s="31"/>
      <c r="B13" s="31"/>
      <c r="C13" s="30"/>
      <c r="D13" s="33" t="s">
        <v>42</v>
      </c>
      <c r="E13" s="33" t="s">
        <v>43</v>
      </c>
      <c r="F13" s="30"/>
      <c r="G13" s="31"/>
      <c r="H13" s="29"/>
    </row>
    <row r="14" spans="1:8" s="28" customFormat="1" ht="30" customHeight="1" x14ac:dyDescent="0.25">
      <c r="A14" s="31"/>
      <c r="B14" s="31"/>
      <c r="C14" s="30"/>
      <c r="D14" s="33" t="s">
        <v>44</v>
      </c>
      <c r="E14" s="33" t="s">
        <v>45</v>
      </c>
      <c r="F14" s="30"/>
      <c r="G14" s="31"/>
      <c r="H14" s="29"/>
    </row>
    <row r="15" spans="1:8" s="28" customFormat="1" ht="30" customHeight="1" x14ac:dyDescent="0.25">
      <c r="A15" s="31"/>
      <c r="B15" s="31"/>
      <c r="C15" s="30"/>
      <c r="D15" s="33" t="s">
        <v>46</v>
      </c>
      <c r="E15" s="33" t="s">
        <v>47</v>
      </c>
      <c r="F15" s="30"/>
      <c r="G15" s="31"/>
      <c r="H15" s="29"/>
    </row>
    <row r="16" spans="1:8" s="28" customFormat="1" ht="30" customHeight="1" x14ac:dyDescent="0.25">
      <c r="A16" s="31"/>
      <c r="B16" s="31"/>
      <c r="C16" s="30"/>
      <c r="D16" s="33" t="s">
        <v>48</v>
      </c>
      <c r="E16" s="33" t="s">
        <v>49</v>
      </c>
      <c r="F16" s="30"/>
      <c r="G16" s="31"/>
      <c r="H16" s="29"/>
    </row>
    <row r="17" spans="1:8" s="28" customFormat="1" ht="30" customHeight="1" x14ac:dyDescent="0.25">
      <c r="A17" s="31"/>
      <c r="B17" s="31"/>
      <c r="C17" s="30"/>
      <c r="D17" s="33" t="s">
        <v>50</v>
      </c>
      <c r="E17" s="33" t="s">
        <v>51</v>
      </c>
      <c r="F17" s="30"/>
      <c r="G17" s="31"/>
      <c r="H17" s="29"/>
    </row>
    <row r="18" spans="1:8" s="28" customFormat="1" ht="30" customHeight="1" x14ac:dyDescent="0.25">
      <c r="A18" s="31"/>
      <c r="B18" s="31"/>
      <c r="C18" s="30"/>
      <c r="D18" s="33" t="s">
        <v>673</v>
      </c>
      <c r="E18" s="33" t="s">
        <v>52</v>
      </c>
      <c r="F18" s="30"/>
      <c r="G18" s="31"/>
      <c r="H18" s="29"/>
    </row>
    <row r="19" spans="1:8" s="28" customFormat="1" ht="30" customHeight="1" x14ac:dyDescent="0.25">
      <c r="A19" s="31"/>
      <c r="B19" s="31"/>
      <c r="C19" s="30"/>
      <c r="D19" s="33" t="s">
        <v>53</v>
      </c>
      <c r="E19" s="33" t="s">
        <v>54</v>
      </c>
      <c r="F19" s="30"/>
      <c r="G19" s="31"/>
      <c r="H19" s="29"/>
    </row>
    <row r="20" spans="1:8" s="28" customFormat="1" ht="30" customHeight="1" x14ac:dyDescent="0.25">
      <c r="A20" s="31"/>
      <c r="B20" s="31"/>
      <c r="C20" s="30"/>
      <c r="D20" s="33" t="s">
        <v>55</v>
      </c>
      <c r="E20" s="33" t="s">
        <v>56</v>
      </c>
      <c r="F20" s="30"/>
      <c r="G20" s="31"/>
      <c r="H20" s="29"/>
    </row>
    <row r="21" spans="1:8" s="28" customFormat="1" ht="30" customHeight="1" x14ac:dyDescent="0.25">
      <c r="A21" s="31"/>
      <c r="B21" s="31"/>
      <c r="C21" s="30"/>
      <c r="D21" s="33" t="s">
        <v>57</v>
      </c>
      <c r="E21" s="33" t="s">
        <v>58</v>
      </c>
      <c r="F21" s="30"/>
      <c r="G21" s="31"/>
      <c r="H21" s="29"/>
    </row>
    <row r="22" spans="1:8" s="28" customFormat="1" ht="30" customHeight="1" x14ac:dyDescent="0.25">
      <c r="A22" s="31"/>
      <c r="B22" s="31"/>
      <c r="C22" s="30"/>
      <c r="D22" s="33" t="s">
        <v>59</v>
      </c>
      <c r="E22" s="33" t="s">
        <v>60</v>
      </c>
      <c r="F22" s="30"/>
      <c r="G22" s="31"/>
      <c r="H22" s="29"/>
    </row>
    <row r="23" spans="1:8" s="28" customFormat="1" ht="30" customHeight="1" x14ac:dyDescent="0.25">
      <c r="A23" s="31"/>
      <c r="B23" s="31"/>
      <c r="C23" s="30"/>
      <c r="D23" s="33" t="s">
        <v>61</v>
      </c>
      <c r="E23" s="33" t="s">
        <v>62</v>
      </c>
      <c r="F23" s="30"/>
      <c r="G23" s="31"/>
      <c r="H23" s="29"/>
    </row>
    <row r="24" spans="1:8" s="28" customFormat="1" ht="30" customHeight="1" x14ac:dyDescent="0.25">
      <c r="A24" s="31"/>
      <c r="B24" s="31"/>
      <c r="C24" s="30"/>
      <c r="D24" s="33" t="s">
        <v>63</v>
      </c>
      <c r="E24" s="33" t="s">
        <v>64</v>
      </c>
      <c r="F24" s="30"/>
      <c r="G24" s="31"/>
      <c r="H24" s="29"/>
    </row>
    <row r="25" spans="1:8" s="28" customFormat="1" ht="30" customHeight="1" x14ac:dyDescent="0.25">
      <c r="A25" s="31"/>
      <c r="B25" s="31"/>
      <c r="C25" s="30"/>
      <c r="D25" s="33" t="s">
        <v>65</v>
      </c>
      <c r="E25" s="33" t="s">
        <v>66</v>
      </c>
      <c r="F25" s="30"/>
      <c r="G25" s="31"/>
      <c r="H25" s="29"/>
    </row>
    <row r="26" spans="1:8" s="28" customFormat="1" ht="30" customHeight="1" x14ac:dyDescent="0.25">
      <c r="A26" s="31"/>
      <c r="B26" s="31"/>
      <c r="C26" s="30"/>
      <c r="D26" s="33" t="s">
        <v>67</v>
      </c>
      <c r="E26" s="33" t="s">
        <v>68</v>
      </c>
      <c r="F26" s="30"/>
      <c r="G26" s="31"/>
      <c r="H26" s="29"/>
    </row>
    <row r="27" spans="1:8" s="28" customFormat="1" ht="30" customHeight="1" x14ac:dyDescent="0.25">
      <c r="A27" s="31"/>
      <c r="B27" s="31"/>
      <c r="C27" s="30"/>
      <c r="D27" s="33" t="s">
        <v>69</v>
      </c>
      <c r="E27" s="33" t="s">
        <v>70</v>
      </c>
      <c r="F27" s="30"/>
      <c r="G27" s="31"/>
      <c r="H27" s="29"/>
    </row>
    <row r="28" spans="1:8" s="28" customFormat="1" ht="30" customHeight="1" x14ac:dyDescent="0.25">
      <c r="A28" s="31"/>
      <c r="B28" s="31"/>
      <c r="C28" s="30"/>
      <c r="D28" s="33" t="s">
        <v>71</v>
      </c>
      <c r="E28" s="33" t="s">
        <v>72</v>
      </c>
      <c r="F28" s="30"/>
      <c r="G28" s="31"/>
      <c r="H28" s="29"/>
    </row>
    <row r="29" spans="1:8" s="27" customFormat="1" ht="30" customHeight="1" x14ac:dyDescent="0.25">
      <c r="A29" s="31"/>
      <c r="B29" s="31"/>
      <c r="C29" s="30"/>
      <c r="D29" s="33" t="s">
        <v>73</v>
      </c>
      <c r="E29" s="33" t="s">
        <v>74</v>
      </c>
      <c r="F29" s="30"/>
      <c r="G29" s="31"/>
      <c r="H29" s="29"/>
    </row>
    <row r="30" spans="1:8" s="27" customFormat="1" ht="30" customHeight="1" x14ac:dyDescent="0.25">
      <c r="A30" s="31"/>
      <c r="B30" s="31"/>
      <c r="C30" s="30"/>
      <c r="D30" s="33" t="s">
        <v>75</v>
      </c>
      <c r="E30" s="33" t="s">
        <v>76</v>
      </c>
      <c r="F30" s="30"/>
      <c r="G30" s="31"/>
      <c r="H30" s="29"/>
    </row>
    <row r="31" spans="1:8" s="27" customFormat="1" ht="30" customHeight="1" x14ac:dyDescent="0.25">
      <c r="A31" s="31"/>
      <c r="B31" s="31"/>
      <c r="C31" s="30"/>
      <c r="D31" s="33" t="s">
        <v>77</v>
      </c>
      <c r="E31" s="33" t="s">
        <v>78</v>
      </c>
      <c r="F31" s="30"/>
      <c r="G31" s="31"/>
      <c r="H31" s="29"/>
    </row>
    <row r="32" spans="1:8" s="31" customFormat="1" ht="30" customHeight="1" x14ac:dyDescent="0.25">
      <c r="C32" s="30"/>
      <c r="D32" s="33" t="s">
        <v>813</v>
      </c>
      <c r="E32" s="33" t="s">
        <v>842</v>
      </c>
      <c r="F32" s="30"/>
      <c r="H32" s="29"/>
    </row>
    <row r="33" spans="1:8" s="31" customFormat="1" ht="30" customHeight="1" x14ac:dyDescent="0.25">
      <c r="C33" s="30"/>
      <c r="D33" s="33" t="s">
        <v>814</v>
      </c>
      <c r="E33" s="33" t="s">
        <v>843</v>
      </c>
      <c r="F33" s="30"/>
      <c r="H33" s="29"/>
    </row>
    <row r="34" spans="1:8" s="31" customFormat="1" ht="30" customHeight="1" x14ac:dyDescent="0.25">
      <c r="C34" s="30"/>
      <c r="D34" s="33" t="s">
        <v>815</v>
      </c>
      <c r="E34" s="33" t="s">
        <v>860</v>
      </c>
      <c r="F34" s="30"/>
      <c r="H34" s="29"/>
    </row>
    <row r="35" spans="1:8" s="31" customFormat="1" ht="30" customHeight="1" x14ac:dyDescent="0.25">
      <c r="C35" s="30"/>
      <c r="D35" s="33" t="s">
        <v>816</v>
      </c>
      <c r="E35" s="33" t="s">
        <v>845</v>
      </c>
      <c r="F35" s="30"/>
      <c r="H35" s="29"/>
    </row>
    <row r="36" spans="1:8" s="31" customFormat="1" ht="30" customHeight="1" x14ac:dyDescent="0.25">
      <c r="C36" s="30"/>
      <c r="D36" s="33" t="s">
        <v>817</v>
      </c>
      <c r="E36" s="33" t="s">
        <v>846</v>
      </c>
      <c r="F36" s="30"/>
      <c r="H36" s="29"/>
    </row>
    <row r="37" spans="1:8" s="31" customFormat="1" ht="30" customHeight="1" x14ac:dyDescent="0.25">
      <c r="C37" s="30"/>
      <c r="D37" s="33" t="s">
        <v>818</v>
      </c>
      <c r="E37" s="33" t="s">
        <v>847</v>
      </c>
      <c r="F37" s="30"/>
      <c r="H37" s="29"/>
    </row>
    <row r="38" spans="1:8" s="31" customFormat="1" ht="30" customHeight="1" x14ac:dyDescent="0.25">
      <c r="C38" s="30"/>
      <c r="D38" s="33" t="s">
        <v>819</v>
      </c>
      <c r="E38" s="33" t="s">
        <v>848</v>
      </c>
      <c r="F38" s="30"/>
      <c r="H38" s="29"/>
    </row>
    <row r="39" spans="1:8" s="31" customFormat="1" ht="30" customHeight="1" x14ac:dyDescent="0.25">
      <c r="C39" s="30"/>
      <c r="D39" s="33" t="s">
        <v>820</v>
      </c>
      <c r="E39" s="33" t="s">
        <v>849</v>
      </c>
      <c r="F39" s="30"/>
      <c r="H39" s="29"/>
    </row>
    <row r="40" spans="1:8" s="31" customFormat="1" ht="30" customHeight="1" x14ac:dyDescent="0.25">
      <c r="C40" s="30"/>
      <c r="D40" s="33" t="s">
        <v>821</v>
      </c>
      <c r="E40" s="33" t="s">
        <v>850</v>
      </c>
      <c r="F40" s="30"/>
      <c r="H40" s="29"/>
    </row>
    <row r="41" spans="1:8" s="31" customFormat="1" ht="30" customHeight="1" x14ac:dyDescent="0.25">
      <c r="C41" s="30"/>
      <c r="D41" s="33" t="s">
        <v>822</v>
      </c>
      <c r="E41" s="33" t="s">
        <v>852</v>
      </c>
      <c r="F41" s="30"/>
      <c r="H41" s="29"/>
    </row>
    <row r="42" spans="1:8" s="31" customFormat="1" ht="30" customHeight="1" x14ac:dyDescent="0.25">
      <c r="C42" s="30"/>
      <c r="D42" s="33" t="s">
        <v>823</v>
      </c>
      <c r="E42" s="33" t="s">
        <v>853</v>
      </c>
      <c r="F42" s="30"/>
      <c r="H42" s="29"/>
    </row>
    <row r="43" spans="1:8" s="31" customFormat="1" ht="30" customHeight="1" x14ac:dyDescent="0.25">
      <c r="C43" s="30"/>
      <c r="D43" s="33" t="s">
        <v>824</v>
      </c>
      <c r="E43" s="33" t="s">
        <v>854</v>
      </c>
      <c r="F43" s="30"/>
      <c r="H43" s="29"/>
    </row>
    <row r="44" spans="1:8" s="27" customFormat="1" ht="30" customHeight="1" x14ac:dyDescent="0.25">
      <c r="A44" s="31"/>
      <c r="B44" s="31"/>
      <c r="C44" s="30"/>
      <c r="D44" s="33" t="s">
        <v>858</v>
      </c>
      <c r="E44" s="33" t="s">
        <v>861</v>
      </c>
      <c r="F44" s="30"/>
      <c r="G44" s="31"/>
      <c r="H44" s="29"/>
    </row>
    <row r="45" spans="1:8" ht="30" customHeight="1" x14ac:dyDescent="0.25">
      <c r="B45" s="31"/>
      <c r="C45" s="30"/>
      <c r="D45" s="33" t="s">
        <v>859</v>
      </c>
      <c r="E45" s="33" t="s">
        <v>856</v>
      </c>
      <c r="F45" s="30"/>
      <c r="G45" s="31"/>
      <c r="H45" s="29"/>
    </row>
    <row r="46" spans="1:8" ht="30" customHeight="1" x14ac:dyDescent="0.25">
      <c r="B46" s="31"/>
      <c r="C46" s="30"/>
      <c r="D46" s="31"/>
      <c r="F46" s="30"/>
      <c r="G46" s="31"/>
      <c r="H46" s="29"/>
    </row>
    <row r="47" spans="1:8" ht="30" customHeight="1" x14ac:dyDescent="0.25">
      <c r="B47" s="31"/>
      <c r="C47" s="174" t="s">
        <v>788</v>
      </c>
      <c r="D47" s="175"/>
      <c r="E47" s="175"/>
      <c r="F47" s="175"/>
      <c r="G47" s="175"/>
      <c r="H47" s="176"/>
    </row>
    <row r="48" spans="1:8" ht="30" customHeight="1" x14ac:dyDescent="0.25">
      <c r="B48" s="31"/>
      <c r="C48" s="30"/>
      <c r="D48" s="31"/>
      <c r="F48" s="30"/>
      <c r="G48" s="31"/>
      <c r="H48" s="29"/>
    </row>
    <row r="49" spans="1:8" ht="30" customHeight="1" x14ac:dyDescent="0.25">
      <c r="A49" s="32">
        <v>1</v>
      </c>
      <c r="B49" s="35" t="s">
        <v>22</v>
      </c>
      <c r="C49" s="37" t="s">
        <v>5</v>
      </c>
      <c r="D49" s="37" t="s">
        <v>572</v>
      </c>
      <c r="E49" s="37" t="s">
        <v>573</v>
      </c>
      <c r="F49" s="37" t="s">
        <v>574</v>
      </c>
      <c r="G49" s="37" t="s">
        <v>562</v>
      </c>
      <c r="H49" s="37" t="s">
        <v>681</v>
      </c>
    </row>
    <row r="50" spans="1:8" ht="30" customHeight="1" x14ac:dyDescent="0.25">
      <c r="A50" s="32">
        <v>2</v>
      </c>
      <c r="B50" s="21" t="s">
        <v>26</v>
      </c>
      <c r="C50" s="177" t="s">
        <v>22</v>
      </c>
      <c r="D50" s="21" t="s">
        <v>571</v>
      </c>
      <c r="E50" s="21" t="s">
        <v>575</v>
      </c>
      <c r="F50" s="22">
        <v>400</v>
      </c>
      <c r="G50" s="21" t="s">
        <v>621</v>
      </c>
      <c r="H50" s="38"/>
    </row>
    <row r="51" spans="1:8" ht="30" customHeight="1" x14ac:dyDescent="0.25">
      <c r="A51" s="32">
        <v>3</v>
      </c>
      <c r="B51" s="21" t="s">
        <v>28</v>
      </c>
      <c r="C51" s="178"/>
      <c r="D51" s="21" t="s">
        <v>878</v>
      </c>
      <c r="E51" s="21" t="s">
        <v>599</v>
      </c>
      <c r="F51" s="22">
        <v>385</v>
      </c>
      <c r="G51" s="21" t="s">
        <v>576</v>
      </c>
      <c r="H51" s="38"/>
    </row>
    <row r="52" spans="1:8" ht="30" customHeight="1" x14ac:dyDescent="0.25">
      <c r="A52" s="32">
        <v>4</v>
      </c>
      <c r="B52" s="21" t="s">
        <v>30</v>
      </c>
      <c r="C52" s="178"/>
      <c r="D52" s="21" t="s">
        <v>577</v>
      </c>
      <c r="E52" s="21" t="s">
        <v>579</v>
      </c>
      <c r="F52" s="22">
        <v>2000</v>
      </c>
      <c r="G52" s="21" t="s">
        <v>576</v>
      </c>
      <c r="H52" s="38"/>
    </row>
    <row r="53" spans="1:8" ht="30" customHeight="1" x14ac:dyDescent="0.25">
      <c r="A53" s="32">
        <v>5</v>
      </c>
      <c r="B53" s="21" t="s">
        <v>32</v>
      </c>
      <c r="C53" s="179"/>
      <c r="D53" s="21" t="s">
        <v>578</v>
      </c>
      <c r="E53" s="21" t="s">
        <v>580</v>
      </c>
      <c r="F53" s="22">
        <v>4200</v>
      </c>
      <c r="G53" s="21" t="s">
        <v>576</v>
      </c>
      <c r="H53" s="38"/>
    </row>
    <row r="54" spans="1:8" ht="30" customHeight="1" x14ac:dyDescent="0.25">
      <c r="A54" s="32">
        <v>6</v>
      </c>
      <c r="B54" s="21" t="s">
        <v>34</v>
      </c>
      <c r="C54" s="180" t="s">
        <v>26</v>
      </c>
      <c r="D54" s="21" t="s">
        <v>581</v>
      </c>
      <c r="E54" s="21" t="s">
        <v>584</v>
      </c>
      <c r="F54" s="22">
        <v>7.7</v>
      </c>
      <c r="G54" s="21" t="s">
        <v>622</v>
      </c>
      <c r="H54" s="38" t="s">
        <v>569</v>
      </c>
    </row>
    <row r="55" spans="1:8" ht="30" customHeight="1" x14ac:dyDescent="0.25">
      <c r="A55" s="32">
        <v>7</v>
      </c>
      <c r="B55" s="21" t="s">
        <v>36</v>
      </c>
      <c r="C55" s="180"/>
      <c r="D55" s="21" t="s">
        <v>582</v>
      </c>
      <c r="E55" s="21" t="s">
        <v>585</v>
      </c>
      <c r="F55" s="22">
        <v>9.6999999999999993</v>
      </c>
      <c r="G55" s="21" t="s">
        <v>622</v>
      </c>
      <c r="H55" s="38" t="s">
        <v>569</v>
      </c>
    </row>
    <row r="56" spans="1:8" ht="30" customHeight="1" x14ac:dyDescent="0.25">
      <c r="A56" s="32">
        <v>8</v>
      </c>
      <c r="B56" s="21" t="s">
        <v>42</v>
      </c>
      <c r="C56" s="180"/>
      <c r="D56" s="21" t="s">
        <v>583</v>
      </c>
      <c r="E56" s="21" t="s">
        <v>586</v>
      </c>
      <c r="F56" s="22">
        <v>0.2</v>
      </c>
      <c r="G56" s="21" t="s">
        <v>622</v>
      </c>
      <c r="H56" s="38" t="s">
        <v>569</v>
      </c>
    </row>
    <row r="57" spans="1:8" ht="30" customHeight="1" x14ac:dyDescent="0.25">
      <c r="A57" s="32">
        <v>9</v>
      </c>
      <c r="B57" s="24" t="s">
        <v>50</v>
      </c>
      <c r="C57" s="180" t="s">
        <v>28</v>
      </c>
      <c r="D57" s="21" t="s">
        <v>587</v>
      </c>
      <c r="E57" s="21" t="s">
        <v>590</v>
      </c>
      <c r="F57" s="22">
        <v>3944</v>
      </c>
      <c r="G57" s="21" t="s">
        <v>694</v>
      </c>
      <c r="H57" s="38" t="s">
        <v>569</v>
      </c>
    </row>
    <row r="58" spans="1:8" ht="30" customHeight="1" x14ac:dyDescent="0.25">
      <c r="A58" s="32">
        <v>10</v>
      </c>
      <c r="B58" s="24" t="s">
        <v>673</v>
      </c>
      <c r="C58" s="180"/>
      <c r="D58" s="21" t="s">
        <v>588</v>
      </c>
      <c r="E58" s="21" t="s">
        <v>591</v>
      </c>
      <c r="F58" s="22">
        <v>563</v>
      </c>
      <c r="G58" s="21" t="s">
        <v>576</v>
      </c>
      <c r="H58" s="38"/>
    </row>
    <row r="59" spans="1:8" ht="30" customHeight="1" x14ac:dyDescent="0.25">
      <c r="A59" s="32">
        <v>11</v>
      </c>
      <c r="B59" s="24" t="s">
        <v>61</v>
      </c>
      <c r="C59" s="180"/>
      <c r="D59" s="21" t="s">
        <v>589</v>
      </c>
      <c r="E59" s="21" t="s">
        <v>592</v>
      </c>
      <c r="F59" s="22">
        <v>920</v>
      </c>
      <c r="G59" s="21" t="s">
        <v>576</v>
      </c>
      <c r="H59" s="38"/>
    </row>
    <row r="60" spans="1:8" ht="30" customHeight="1" x14ac:dyDescent="0.25">
      <c r="A60" s="32">
        <v>12</v>
      </c>
      <c r="B60" s="24" t="s">
        <v>787</v>
      </c>
      <c r="C60" s="180" t="s">
        <v>30</v>
      </c>
      <c r="D60" s="21" t="s">
        <v>593</v>
      </c>
      <c r="E60" s="21" t="s">
        <v>595</v>
      </c>
      <c r="F60" s="22">
        <v>1265</v>
      </c>
      <c r="G60" s="21" t="s">
        <v>576</v>
      </c>
      <c r="H60" s="38"/>
    </row>
    <row r="61" spans="1:8" ht="30" customHeight="1" x14ac:dyDescent="0.25">
      <c r="B61" s="31"/>
      <c r="C61" s="180"/>
      <c r="D61" s="21" t="s">
        <v>594</v>
      </c>
      <c r="E61" s="21" t="s">
        <v>596</v>
      </c>
      <c r="F61" s="22">
        <v>679</v>
      </c>
      <c r="G61" s="21" t="s">
        <v>576</v>
      </c>
      <c r="H61" s="38"/>
    </row>
    <row r="62" spans="1:8" ht="30" customHeight="1" x14ac:dyDescent="0.25">
      <c r="B62" s="31"/>
      <c r="C62" s="180" t="s">
        <v>32</v>
      </c>
      <c r="D62" s="21" t="s">
        <v>597</v>
      </c>
      <c r="E62" s="21" t="s">
        <v>598</v>
      </c>
      <c r="F62" s="22">
        <v>248</v>
      </c>
      <c r="G62" s="21" t="s">
        <v>576</v>
      </c>
      <c r="H62" s="38"/>
    </row>
    <row r="63" spans="1:8" ht="30" customHeight="1" x14ac:dyDescent="0.25">
      <c r="B63" s="31"/>
      <c r="C63" s="180"/>
      <c r="D63" s="21" t="s">
        <v>877</v>
      </c>
      <c r="E63" s="21" t="s">
        <v>600</v>
      </c>
      <c r="F63" s="22">
        <v>477</v>
      </c>
      <c r="G63" s="21" t="s">
        <v>576</v>
      </c>
      <c r="H63" s="38"/>
    </row>
    <row r="64" spans="1:8" ht="30" customHeight="1" x14ac:dyDescent="0.25">
      <c r="B64" s="18"/>
      <c r="C64" s="180" t="s">
        <v>34</v>
      </c>
      <c r="D64" s="21" t="s">
        <v>610</v>
      </c>
      <c r="E64" s="21" t="s">
        <v>601</v>
      </c>
      <c r="F64" s="22">
        <v>1.32</v>
      </c>
      <c r="G64" s="21" t="s">
        <v>622</v>
      </c>
      <c r="H64" s="38" t="s">
        <v>569</v>
      </c>
    </row>
    <row r="65" spans="2:8" ht="30" customHeight="1" x14ac:dyDescent="0.25">
      <c r="B65" s="18"/>
      <c r="C65" s="180"/>
      <c r="D65" s="21" t="s">
        <v>602</v>
      </c>
      <c r="E65" s="21" t="s">
        <v>606</v>
      </c>
      <c r="F65" s="22">
        <v>1.91</v>
      </c>
      <c r="G65" s="21" t="s">
        <v>622</v>
      </c>
      <c r="H65" s="38" t="s">
        <v>569</v>
      </c>
    </row>
    <row r="66" spans="2:8" ht="30" customHeight="1" x14ac:dyDescent="0.25">
      <c r="B66" s="18"/>
      <c r="C66" s="180"/>
      <c r="D66" s="21" t="s">
        <v>603</v>
      </c>
      <c r="E66" s="21" t="s">
        <v>607</v>
      </c>
      <c r="F66" s="22">
        <v>1.2</v>
      </c>
      <c r="G66" s="21" t="s">
        <v>622</v>
      </c>
      <c r="H66" s="38" t="s">
        <v>569</v>
      </c>
    </row>
    <row r="67" spans="2:8" ht="30" customHeight="1" x14ac:dyDescent="0.25">
      <c r="B67" s="18"/>
      <c r="C67" s="180"/>
      <c r="D67" s="21" t="s">
        <v>604</v>
      </c>
      <c r="E67" s="21" t="s">
        <v>608</v>
      </c>
      <c r="F67" s="22">
        <v>1.95</v>
      </c>
      <c r="G67" s="21" t="s">
        <v>622</v>
      </c>
      <c r="H67" s="38" t="s">
        <v>569</v>
      </c>
    </row>
    <row r="68" spans="2:8" ht="30" customHeight="1" x14ac:dyDescent="0.25">
      <c r="B68" s="18"/>
      <c r="C68" s="180"/>
      <c r="D68" s="21" t="s">
        <v>605</v>
      </c>
      <c r="E68" s="21" t="s">
        <v>609</v>
      </c>
      <c r="F68" s="22">
        <v>1.63</v>
      </c>
      <c r="G68" s="21" t="s">
        <v>622</v>
      </c>
      <c r="H68" s="38" t="s">
        <v>569</v>
      </c>
    </row>
    <row r="69" spans="2:8" ht="30" customHeight="1" x14ac:dyDescent="0.25">
      <c r="B69" s="18"/>
      <c r="C69" s="180"/>
      <c r="D69" s="21" t="s">
        <v>611</v>
      </c>
      <c r="E69" s="21" t="s">
        <v>616</v>
      </c>
      <c r="F69" s="22">
        <v>1.76</v>
      </c>
      <c r="G69" s="21" t="s">
        <v>622</v>
      </c>
      <c r="H69" s="38" t="s">
        <v>569</v>
      </c>
    </row>
    <row r="70" spans="2:8" ht="30" customHeight="1" x14ac:dyDescent="0.25">
      <c r="B70" s="18"/>
      <c r="C70" s="180"/>
      <c r="D70" s="21" t="s">
        <v>612</v>
      </c>
      <c r="E70" s="21" t="s">
        <v>617</v>
      </c>
      <c r="F70" s="22">
        <v>2.48</v>
      </c>
      <c r="G70" s="21" t="s">
        <v>622</v>
      </c>
      <c r="H70" s="38" t="s">
        <v>569</v>
      </c>
    </row>
    <row r="71" spans="2:8" ht="30" customHeight="1" x14ac:dyDescent="0.25">
      <c r="B71" s="18"/>
      <c r="C71" s="180"/>
      <c r="D71" s="21" t="s">
        <v>613</v>
      </c>
      <c r="E71" s="21" t="s">
        <v>618</v>
      </c>
      <c r="F71" s="22">
        <v>1.59</v>
      </c>
      <c r="G71" s="21" t="s">
        <v>622</v>
      </c>
      <c r="H71" s="38" t="s">
        <v>569</v>
      </c>
    </row>
    <row r="72" spans="2:8" ht="30" customHeight="1" x14ac:dyDescent="0.25">
      <c r="B72" s="18"/>
      <c r="C72" s="180"/>
      <c r="D72" s="21" t="s">
        <v>614</v>
      </c>
      <c r="E72" s="21" t="s">
        <v>619</v>
      </c>
      <c r="F72" s="22">
        <v>2.6</v>
      </c>
      <c r="G72" s="21" t="s">
        <v>622</v>
      </c>
      <c r="H72" s="38" t="s">
        <v>569</v>
      </c>
    </row>
    <row r="73" spans="2:8" ht="30" customHeight="1" x14ac:dyDescent="0.25">
      <c r="B73" s="18"/>
      <c r="C73" s="180"/>
      <c r="D73" s="21" t="s">
        <v>615</v>
      </c>
      <c r="E73" s="21" t="s">
        <v>620</v>
      </c>
      <c r="F73" s="22">
        <v>2.17</v>
      </c>
      <c r="G73" s="21" t="s">
        <v>622</v>
      </c>
      <c r="H73" s="38" t="s">
        <v>569</v>
      </c>
    </row>
    <row r="74" spans="2:8" ht="30" customHeight="1" x14ac:dyDescent="0.25">
      <c r="B74" s="18"/>
      <c r="C74" s="180"/>
      <c r="D74" s="21" t="s">
        <v>623</v>
      </c>
      <c r="E74" s="21" t="s">
        <v>629</v>
      </c>
      <c r="F74" s="37">
        <v>9.51</v>
      </c>
      <c r="G74" s="21" t="s">
        <v>633</v>
      </c>
      <c r="H74" s="38" t="s">
        <v>569</v>
      </c>
    </row>
    <row r="75" spans="2:8" ht="30" customHeight="1" x14ac:dyDescent="0.25">
      <c r="B75" s="18"/>
      <c r="C75" s="180"/>
      <c r="D75" s="21" t="s">
        <v>624</v>
      </c>
      <c r="E75" s="21" t="s">
        <v>630</v>
      </c>
      <c r="F75" s="37">
        <v>7.56</v>
      </c>
      <c r="G75" s="21" t="s">
        <v>633</v>
      </c>
      <c r="H75" s="38" t="s">
        <v>569</v>
      </c>
    </row>
    <row r="76" spans="2:8" ht="30" customHeight="1" x14ac:dyDescent="0.25">
      <c r="B76" s="18"/>
      <c r="C76" s="180"/>
      <c r="D76" s="21" t="s">
        <v>627</v>
      </c>
      <c r="E76" s="21" t="s">
        <v>625</v>
      </c>
      <c r="F76" s="37">
        <v>22.01</v>
      </c>
      <c r="G76" s="21" t="s">
        <v>633</v>
      </c>
      <c r="H76" s="38" t="s">
        <v>569</v>
      </c>
    </row>
    <row r="77" spans="2:8" ht="30" customHeight="1" x14ac:dyDescent="0.25">
      <c r="B77" s="18"/>
      <c r="C77" s="180"/>
      <c r="D77" s="21" t="s">
        <v>626</v>
      </c>
      <c r="E77" s="21" t="s">
        <v>631</v>
      </c>
      <c r="F77" s="23">
        <v>3.24</v>
      </c>
      <c r="G77" s="21" t="s">
        <v>633</v>
      </c>
      <c r="H77" s="38" t="s">
        <v>569</v>
      </c>
    </row>
    <row r="78" spans="2:8" ht="30" customHeight="1" x14ac:dyDescent="0.25">
      <c r="B78" s="18"/>
      <c r="C78" s="180"/>
      <c r="D78" s="21" t="s">
        <v>628</v>
      </c>
      <c r="E78" s="21" t="s">
        <v>632</v>
      </c>
      <c r="F78" s="23">
        <v>6.68</v>
      </c>
      <c r="G78" s="21" t="s">
        <v>633</v>
      </c>
      <c r="H78" s="38" t="s">
        <v>569</v>
      </c>
    </row>
    <row r="79" spans="2:8" ht="30" customHeight="1" x14ac:dyDescent="0.25">
      <c r="B79" s="18"/>
      <c r="C79" s="180"/>
      <c r="D79" s="21" t="s">
        <v>634</v>
      </c>
      <c r="E79" s="21" t="s">
        <v>639</v>
      </c>
      <c r="F79" s="23">
        <v>4.01</v>
      </c>
      <c r="G79" s="21" t="s">
        <v>633</v>
      </c>
      <c r="H79" s="38" t="s">
        <v>569</v>
      </c>
    </row>
    <row r="80" spans="2:8" ht="30" customHeight="1" x14ac:dyDescent="0.25">
      <c r="B80" s="18"/>
      <c r="C80" s="180"/>
      <c r="D80" s="21" t="s">
        <v>635</v>
      </c>
      <c r="E80" s="21" t="s">
        <v>640</v>
      </c>
      <c r="F80" s="23">
        <v>2.56</v>
      </c>
      <c r="G80" s="21" t="s">
        <v>633</v>
      </c>
      <c r="H80" s="38" t="s">
        <v>569</v>
      </c>
    </row>
    <row r="81" spans="2:8" ht="30" customHeight="1" x14ac:dyDescent="0.25">
      <c r="B81" s="18"/>
      <c r="C81" s="180"/>
      <c r="D81" s="21" t="s">
        <v>636</v>
      </c>
      <c r="E81" s="21" t="s">
        <v>641</v>
      </c>
      <c r="F81" s="23">
        <v>2.65</v>
      </c>
      <c r="G81" s="21" t="s">
        <v>633</v>
      </c>
      <c r="H81" s="38" t="s">
        <v>569</v>
      </c>
    </row>
    <row r="82" spans="2:8" ht="30" customHeight="1" x14ac:dyDescent="0.25">
      <c r="B82" s="18"/>
      <c r="C82" s="180"/>
      <c r="D82" s="21" t="s">
        <v>637</v>
      </c>
      <c r="E82" s="21" t="s">
        <v>642</v>
      </c>
      <c r="F82" s="23">
        <v>2.65</v>
      </c>
      <c r="G82" s="21" t="s">
        <v>633</v>
      </c>
      <c r="H82" s="38" t="s">
        <v>569</v>
      </c>
    </row>
    <row r="83" spans="2:8" ht="30" customHeight="1" x14ac:dyDescent="0.25">
      <c r="B83" s="18"/>
      <c r="C83" s="180"/>
      <c r="D83" s="21" t="s">
        <v>638</v>
      </c>
      <c r="E83" s="21" t="s">
        <v>643</v>
      </c>
      <c r="F83" s="23">
        <v>8.4499999999999993</v>
      </c>
      <c r="G83" s="21" t="s">
        <v>633</v>
      </c>
      <c r="H83" s="38" t="s">
        <v>569</v>
      </c>
    </row>
    <row r="84" spans="2:8" ht="30" customHeight="1" x14ac:dyDescent="0.25">
      <c r="B84" s="18"/>
      <c r="C84" s="180" t="s">
        <v>36</v>
      </c>
      <c r="D84" s="21" t="s">
        <v>644</v>
      </c>
      <c r="E84" s="21" t="s">
        <v>650</v>
      </c>
      <c r="F84" s="37">
        <v>1.73</v>
      </c>
      <c r="G84" s="21" t="s">
        <v>656</v>
      </c>
      <c r="H84" s="38"/>
    </row>
    <row r="85" spans="2:8" ht="30" customHeight="1" x14ac:dyDescent="0.25">
      <c r="B85" s="18"/>
      <c r="C85" s="180"/>
      <c r="D85" s="21" t="s">
        <v>646</v>
      </c>
      <c r="E85" s="21" t="s">
        <v>651</v>
      </c>
      <c r="F85" s="37">
        <v>1.73</v>
      </c>
      <c r="G85" s="21" t="s">
        <v>656</v>
      </c>
      <c r="H85" s="38"/>
    </row>
    <row r="86" spans="2:8" ht="30" customHeight="1" x14ac:dyDescent="0.25">
      <c r="B86" s="18"/>
      <c r="C86" s="180"/>
      <c r="D86" s="21" t="s">
        <v>645</v>
      </c>
      <c r="E86" s="21" t="s">
        <v>652</v>
      </c>
      <c r="F86" s="37">
        <v>1.73</v>
      </c>
      <c r="G86" s="21" t="s">
        <v>656</v>
      </c>
      <c r="H86" s="38"/>
    </row>
    <row r="87" spans="2:8" ht="30" customHeight="1" x14ac:dyDescent="0.25">
      <c r="B87" s="18"/>
      <c r="C87" s="180"/>
      <c r="D87" s="21" t="s">
        <v>647</v>
      </c>
      <c r="E87" s="21" t="s">
        <v>653</v>
      </c>
      <c r="F87" s="37">
        <v>20.7</v>
      </c>
      <c r="G87" s="21" t="s">
        <v>657</v>
      </c>
      <c r="H87" s="38"/>
    </row>
    <row r="88" spans="2:8" ht="30" customHeight="1" x14ac:dyDescent="0.25">
      <c r="B88" s="18"/>
      <c r="C88" s="180"/>
      <c r="D88" s="21" t="s">
        <v>648</v>
      </c>
      <c r="E88" s="21" t="s">
        <v>654</v>
      </c>
      <c r="F88" s="37">
        <v>20.7</v>
      </c>
      <c r="G88" s="21" t="s">
        <v>657</v>
      </c>
      <c r="H88" s="38"/>
    </row>
    <row r="89" spans="2:8" ht="30" customHeight="1" x14ac:dyDescent="0.25">
      <c r="B89" s="18"/>
      <c r="C89" s="180"/>
      <c r="D89" s="21" t="s">
        <v>649</v>
      </c>
      <c r="E89" s="21" t="s">
        <v>655</v>
      </c>
      <c r="F89" s="37">
        <v>20.7</v>
      </c>
      <c r="G89" s="21" t="s">
        <v>657</v>
      </c>
      <c r="H89" s="38"/>
    </row>
    <row r="90" spans="2:8" ht="30" customHeight="1" x14ac:dyDescent="0.25">
      <c r="B90" s="18"/>
      <c r="C90" s="180" t="s">
        <v>42</v>
      </c>
      <c r="D90" s="21" t="s">
        <v>658</v>
      </c>
      <c r="E90" s="21" t="s">
        <v>665</v>
      </c>
      <c r="F90" s="37">
        <v>152</v>
      </c>
      <c r="G90" s="21" t="s">
        <v>666</v>
      </c>
      <c r="H90" s="38"/>
    </row>
    <row r="91" spans="2:8" ht="30" customHeight="1" x14ac:dyDescent="0.25">
      <c r="B91" s="18"/>
      <c r="C91" s="180"/>
      <c r="D91" s="21" t="s">
        <v>662</v>
      </c>
      <c r="E91" s="21" t="s">
        <v>664</v>
      </c>
      <c r="F91" s="37">
        <v>287</v>
      </c>
      <c r="G91" s="21" t="s">
        <v>666</v>
      </c>
      <c r="H91" s="38"/>
    </row>
    <row r="92" spans="2:8" ht="30" customHeight="1" x14ac:dyDescent="0.25">
      <c r="B92" s="18"/>
      <c r="C92" s="180"/>
      <c r="D92" s="21" t="s">
        <v>663</v>
      </c>
      <c r="E92" s="21" t="s">
        <v>695</v>
      </c>
      <c r="F92" s="37">
        <v>420</v>
      </c>
      <c r="G92" s="21" t="s">
        <v>666</v>
      </c>
      <c r="H92" s="38"/>
    </row>
    <row r="93" spans="2:8" ht="30" customHeight="1" x14ac:dyDescent="0.25">
      <c r="B93" s="18"/>
      <c r="C93" s="180"/>
      <c r="D93" s="21" t="s">
        <v>660</v>
      </c>
      <c r="E93" s="21" t="s">
        <v>667</v>
      </c>
      <c r="F93" s="37">
        <v>2862</v>
      </c>
      <c r="G93" s="21" t="s">
        <v>696</v>
      </c>
      <c r="H93" s="38" t="s">
        <v>569</v>
      </c>
    </row>
    <row r="94" spans="2:8" ht="30" customHeight="1" x14ac:dyDescent="0.25">
      <c r="B94" s="18"/>
      <c r="C94" s="180"/>
      <c r="D94" s="21" t="s">
        <v>882</v>
      </c>
      <c r="E94" s="21" t="s">
        <v>668</v>
      </c>
      <c r="F94" s="37">
        <v>725</v>
      </c>
      <c r="G94" s="21" t="s">
        <v>666</v>
      </c>
      <c r="H94" s="38"/>
    </row>
    <row r="95" spans="2:8" ht="30" customHeight="1" x14ac:dyDescent="0.25">
      <c r="B95" s="31"/>
      <c r="C95" s="181" t="s">
        <v>50</v>
      </c>
      <c r="D95" s="24" t="s">
        <v>669</v>
      </c>
      <c r="E95" s="21" t="s">
        <v>670</v>
      </c>
      <c r="F95" s="38">
        <v>0.17</v>
      </c>
      <c r="G95" s="24" t="s">
        <v>656</v>
      </c>
      <c r="H95" s="38"/>
    </row>
    <row r="96" spans="2:8" ht="30" customHeight="1" x14ac:dyDescent="0.25">
      <c r="B96" s="31"/>
      <c r="C96" s="181"/>
      <c r="D96" s="24" t="s">
        <v>885</v>
      </c>
      <c r="E96" s="21" t="s">
        <v>671</v>
      </c>
      <c r="F96" s="38">
        <v>0.35</v>
      </c>
      <c r="G96" s="24" t="s">
        <v>656</v>
      </c>
      <c r="H96" s="38"/>
    </row>
    <row r="97" spans="2:8" ht="30" customHeight="1" x14ac:dyDescent="0.25">
      <c r="B97" s="31"/>
      <c r="C97" s="181"/>
      <c r="D97" s="24" t="s">
        <v>659</v>
      </c>
      <c r="E97" s="21" t="s">
        <v>672</v>
      </c>
      <c r="F97" s="38">
        <v>0.12</v>
      </c>
      <c r="G97" s="24" t="s">
        <v>656</v>
      </c>
      <c r="H97" s="38"/>
    </row>
    <row r="98" spans="2:8" ht="30" customHeight="1" x14ac:dyDescent="0.25">
      <c r="B98" s="31"/>
      <c r="C98" s="181" t="s">
        <v>673</v>
      </c>
      <c r="D98" s="24" t="s">
        <v>884</v>
      </c>
      <c r="E98" s="21" t="s">
        <v>675</v>
      </c>
      <c r="F98" s="38">
        <v>2.88</v>
      </c>
      <c r="G98" s="24" t="s">
        <v>656</v>
      </c>
      <c r="H98" s="38"/>
    </row>
    <row r="99" spans="2:8" ht="30" customHeight="1" x14ac:dyDescent="0.25">
      <c r="B99" s="31"/>
      <c r="C99" s="181"/>
      <c r="D99" s="24" t="s">
        <v>883</v>
      </c>
      <c r="E99" s="21" t="s">
        <v>661</v>
      </c>
      <c r="F99" s="25">
        <v>2.88</v>
      </c>
      <c r="G99" s="24" t="s">
        <v>656</v>
      </c>
      <c r="H99" s="38"/>
    </row>
    <row r="100" spans="2:8" ht="30" customHeight="1" x14ac:dyDescent="0.25">
      <c r="B100" s="31"/>
      <c r="C100" s="181"/>
      <c r="D100" s="24" t="s">
        <v>674</v>
      </c>
      <c r="E100" s="21" t="s">
        <v>676</v>
      </c>
      <c r="F100" s="25">
        <v>2.88</v>
      </c>
      <c r="G100" s="24" t="s">
        <v>656</v>
      </c>
      <c r="H100" s="38"/>
    </row>
    <row r="101" spans="2:8" ht="35.25" customHeight="1" x14ac:dyDescent="0.25">
      <c r="B101" s="31"/>
      <c r="C101" s="181" t="s">
        <v>61</v>
      </c>
      <c r="D101" s="24" t="s">
        <v>677</v>
      </c>
      <c r="E101" s="26" t="s">
        <v>682</v>
      </c>
      <c r="F101" s="38">
        <v>85</v>
      </c>
      <c r="G101" s="24" t="s">
        <v>679</v>
      </c>
      <c r="H101" s="38"/>
    </row>
    <row r="102" spans="2:8" ht="30" customHeight="1" x14ac:dyDescent="0.25">
      <c r="B102" s="31"/>
      <c r="C102" s="181"/>
      <c r="D102" s="24" t="s">
        <v>678</v>
      </c>
      <c r="E102" s="24" t="s">
        <v>678</v>
      </c>
      <c r="F102" s="38">
        <v>104</v>
      </c>
      <c r="G102" s="24" t="s">
        <v>680</v>
      </c>
      <c r="H102" s="38"/>
    </row>
    <row r="103" spans="2:8" s="31" customFormat="1" ht="30" customHeight="1" x14ac:dyDescent="0.25">
      <c r="C103" s="173" t="s">
        <v>787</v>
      </c>
      <c r="D103" s="24" t="str">
        <f>"Arbres sénescents disséminés CHÊNE"</f>
        <v>Arbres sénescents disséminés CHÊNE</v>
      </c>
      <c r="E103" s="21" t="s">
        <v>864</v>
      </c>
      <c r="F103" s="70">
        <v>161</v>
      </c>
      <c r="G103" s="21" t="s">
        <v>633</v>
      </c>
      <c r="H103" s="71" t="s">
        <v>569</v>
      </c>
    </row>
    <row r="104" spans="2:8" ht="30" customHeight="1" x14ac:dyDescent="0.25">
      <c r="B104" s="31"/>
      <c r="C104" s="173"/>
      <c r="D104" s="24" t="str">
        <f>"Arbres sénescents disséminés HÊTRE"</f>
        <v>Arbres sénescents disséminés HÊTRE</v>
      </c>
      <c r="E104" s="21" t="s">
        <v>870</v>
      </c>
      <c r="F104" s="70">
        <v>120</v>
      </c>
      <c r="G104" s="21" t="s">
        <v>633</v>
      </c>
      <c r="H104" s="71" t="s">
        <v>569</v>
      </c>
    </row>
    <row r="105" spans="2:8" ht="30" customHeight="1" x14ac:dyDescent="0.25">
      <c r="B105" s="31"/>
      <c r="C105" s="173"/>
      <c r="D105" s="24" t="str">
        <f>"Arbres sénescents disséminés ERABLE"</f>
        <v>Arbres sénescents disséminés ERABLE</v>
      </c>
      <c r="E105" s="21" t="s">
        <v>865</v>
      </c>
      <c r="F105" s="70">
        <v>82</v>
      </c>
      <c r="G105" s="21" t="s">
        <v>633</v>
      </c>
      <c r="H105" s="71" t="s">
        <v>569</v>
      </c>
    </row>
    <row r="106" spans="2:8" ht="30" customHeight="1" x14ac:dyDescent="0.25">
      <c r="B106" s="31"/>
      <c r="C106" s="173"/>
      <c r="D106" s="24" t="str">
        <f>"Arbres sénescents disséminés FRÊNE "</f>
        <v xml:space="preserve">Arbres sénescents disséminés FRÊNE </v>
      </c>
      <c r="E106" s="21" t="s">
        <v>866</v>
      </c>
      <c r="F106" s="70">
        <v>94</v>
      </c>
      <c r="G106" s="21" t="s">
        <v>633</v>
      </c>
      <c r="H106" s="71" t="s">
        <v>569</v>
      </c>
    </row>
    <row r="107" spans="2:8" ht="30" customHeight="1" x14ac:dyDescent="0.25">
      <c r="B107" s="31"/>
      <c r="C107" s="173"/>
      <c r="D107" s="24" t="str">
        <f>"Arbres sénescents disséminés AUTRES FEUILLUS"</f>
        <v>Arbres sénescents disséminés AUTRES FEUILLUS</v>
      </c>
      <c r="E107" s="21" t="s">
        <v>867</v>
      </c>
      <c r="F107" s="70">
        <v>67</v>
      </c>
      <c r="G107" s="21" t="s">
        <v>633</v>
      </c>
      <c r="H107" s="71" t="s">
        <v>569</v>
      </c>
    </row>
    <row r="108" spans="2:8" ht="30" customHeight="1" x14ac:dyDescent="0.25">
      <c r="B108" s="31"/>
      <c r="C108" s="173"/>
      <c r="D108" s="24" t="str">
        <f>"Arbres sénescents disséminés PIN MARITIME "</f>
        <v xml:space="preserve">Arbres sénescents disséminés PIN MARITIME </v>
      </c>
      <c r="E108" s="21" t="s">
        <v>868</v>
      </c>
      <c r="F108" s="70">
        <v>78</v>
      </c>
      <c r="G108" s="21" t="s">
        <v>633</v>
      </c>
      <c r="H108" s="71" t="s">
        <v>569</v>
      </c>
    </row>
    <row r="109" spans="2:8" ht="30" customHeight="1" x14ac:dyDescent="0.25">
      <c r="B109" s="31"/>
      <c r="C109" s="173"/>
      <c r="D109" s="24" t="str">
        <f>"Arbres sénescents disséminés SAPIN PECTINE"</f>
        <v>Arbres sénescents disséminés SAPIN PECTINE</v>
      </c>
      <c r="E109" s="21" t="s">
        <v>871</v>
      </c>
      <c r="F109" s="70">
        <v>111</v>
      </c>
      <c r="G109" s="21" t="s">
        <v>633</v>
      </c>
      <c r="H109" s="71" t="s">
        <v>569</v>
      </c>
    </row>
    <row r="110" spans="2:8" ht="30" customHeight="1" x14ac:dyDescent="0.25">
      <c r="B110" s="31"/>
      <c r="C110" s="173"/>
      <c r="D110" s="24" t="str">
        <f>"Arbres sénescents disséminés AUTRES RESINEUX"</f>
        <v>Arbres sénescents disséminés AUTRES RESINEUX</v>
      </c>
      <c r="E110" s="21" t="s">
        <v>869</v>
      </c>
      <c r="F110" s="70">
        <v>78</v>
      </c>
      <c r="G110" s="21" t="s">
        <v>633</v>
      </c>
      <c r="H110" s="71" t="s">
        <v>569</v>
      </c>
    </row>
    <row r="111" spans="2:8" ht="30" customHeight="1" x14ac:dyDescent="0.25">
      <c r="B111" s="31"/>
      <c r="C111" s="173"/>
      <c r="D111" s="24" t="s">
        <v>862</v>
      </c>
      <c r="E111" s="21" t="s">
        <v>872</v>
      </c>
      <c r="F111" s="70">
        <v>2000</v>
      </c>
      <c r="G111" s="21" t="s">
        <v>863</v>
      </c>
      <c r="H111" s="71" t="s">
        <v>569</v>
      </c>
    </row>
    <row r="112" spans="2:8" ht="30" customHeight="1" x14ac:dyDescent="0.25">
      <c r="B112" s="31"/>
      <c r="C112" s="18"/>
      <c r="D112" s="31"/>
      <c r="F112" s="30"/>
      <c r="G112" s="31"/>
      <c r="H112" s="29"/>
    </row>
    <row r="113" spans="2:8" ht="30" customHeight="1" x14ac:dyDescent="0.25">
      <c r="B113" s="31"/>
      <c r="C113" s="18"/>
      <c r="D113" s="31"/>
      <c r="F113" s="30"/>
      <c r="G113" s="31"/>
      <c r="H113" s="29"/>
    </row>
    <row r="114" spans="2:8" ht="30" customHeight="1" x14ac:dyDescent="0.25">
      <c r="B114" s="31"/>
      <c r="C114" s="18"/>
      <c r="D114" s="31"/>
      <c r="F114" s="30"/>
      <c r="G114" s="31"/>
      <c r="H114" s="29"/>
    </row>
    <row r="115" spans="2:8" ht="30" customHeight="1" x14ac:dyDescent="0.25">
      <c r="B115" s="31"/>
      <c r="C115" s="18"/>
      <c r="D115" s="31"/>
      <c r="F115" s="30"/>
      <c r="G115" s="31"/>
      <c r="H115" s="29"/>
    </row>
    <row r="116" spans="2:8" s="18" customFormat="1" ht="39" customHeight="1" x14ac:dyDescent="0.25">
      <c r="F116" s="30"/>
      <c r="H116" s="73"/>
    </row>
    <row r="117" spans="2:8" s="18" customFormat="1" ht="39" customHeight="1" x14ac:dyDescent="0.25">
      <c r="F117" s="31"/>
      <c r="H117" s="73"/>
    </row>
    <row r="118" spans="2:8" s="18" customFormat="1" ht="39" customHeight="1" x14ac:dyDescent="0.25">
      <c r="H118" s="73"/>
    </row>
    <row r="119" spans="2:8" s="18" customFormat="1" ht="39" customHeight="1" x14ac:dyDescent="0.25">
      <c r="H119" s="73"/>
    </row>
    <row r="120" spans="2:8" s="18" customFormat="1" ht="54.75" customHeight="1" x14ac:dyDescent="0.25">
      <c r="H120" s="73"/>
    </row>
    <row r="121" spans="2:8" s="18" customFormat="1" ht="54.75" customHeight="1" x14ac:dyDescent="0.25">
      <c r="H121" s="73"/>
    </row>
    <row r="122" spans="2:8" s="18" customFormat="1" ht="54.75" customHeight="1" x14ac:dyDescent="0.25">
      <c r="C122" s="31"/>
      <c r="H122" s="73"/>
    </row>
    <row r="123" spans="2:8" s="18" customFormat="1" ht="39" customHeight="1" x14ac:dyDescent="0.25">
      <c r="C123" s="31"/>
      <c r="H123" s="73"/>
    </row>
    <row r="124" spans="2:8" s="18" customFormat="1" ht="39" customHeight="1" x14ac:dyDescent="0.25">
      <c r="C124" s="31"/>
      <c r="H124" s="73"/>
    </row>
    <row r="125" spans="2:8" s="18" customFormat="1" ht="39" customHeight="1" x14ac:dyDescent="0.25">
      <c r="C125" s="31"/>
      <c r="H125" s="73"/>
    </row>
    <row r="126" spans="2:8" s="18" customFormat="1" ht="39" customHeight="1" x14ac:dyDescent="0.25">
      <c r="H126" s="73"/>
    </row>
    <row r="127" spans="2:8" ht="39" customHeight="1" x14ac:dyDescent="0.25">
      <c r="B127" s="31"/>
      <c r="E127" s="31"/>
      <c r="F127" s="18"/>
      <c r="G127" s="18"/>
      <c r="H127" s="30"/>
    </row>
    <row r="128" spans="2:8" ht="39" customHeight="1" x14ac:dyDescent="0.25">
      <c r="B128" s="31"/>
      <c r="E128" s="31"/>
      <c r="F128" s="18"/>
      <c r="G128" s="18"/>
      <c r="H128" s="30"/>
    </row>
    <row r="129" spans="2:8" ht="39" customHeight="1" x14ac:dyDescent="0.25">
      <c r="B129" s="31"/>
      <c r="E129" s="31"/>
      <c r="F129" s="18"/>
      <c r="G129" s="18"/>
      <c r="H129" s="30"/>
    </row>
    <row r="130" spans="2:8" ht="39" customHeight="1" x14ac:dyDescent="0.25">
      <c r="B130" s="31"/>
      <c r="E130" s="31"/>
      <c r="F130" s="18"/>
      <c r="G130" s="18"/>
      <c r="H130" s="30"/>
    </row>
    <row r="131" spans="2:8" ht="30" customHeight="1" x14ac:dyDescent="0.25">
      <c r="B131" s="31"/>
      <c r="C131" s="30"/>
      <c r="D131" s="31"/>
      <c r="F131" s="30"/>
      <c r="G131" s="31"/>
      <c r="H131" s="29"/>
    </row>
    <row r="132" spans="2:8" ht="30" customHeight="1" x14ac:dyDescent="0.25">
      <c r="B132" s="31"/>
      <c r="C132" s="30"/>
      <c r="D132" s="31"/>
      <c r="F132" s="30"/>
      <c r="G132" s="31"/>
      <c r="H132" s="29"/>
    </row>
    <row r="133" spans="2:8" ht="30" customHeight="1" x14ac:dyDescent="0.25">
      <c r="B133" s="31"/>
      <c r="C133" s="30"/>
      <c r="D133" s="31"/>
      <c r="F133" s="30"/>
      <c r="G133" s="31"/>
      <c r="H133" s="29"/>
    </row>
    <row r="134" spans="2:8" ht="30" customHeight="1" x14ac:dyDescent="0.25">
      <c r="B134" s="31"/>
      <c r="C134" s="30"/>
      <c r="D134" s="31"/>
      <c r="F134" s="30"/>
      <c r="G134" s="31"/>
      <c r="H134" s="29"/>
    </row>
    <row r="135" spans="2:8" ht="30" customHeight="1" x14ac:dyDescent="0.25">
      <c r="B135" s="31"/>
      <c r="C135" s="30"/>
      <c r="D135" s="31"/>
      <c r="F135" s="30"/>
      <c r="G135" s="31"/>
      <c r="H135" s="29"/>
    </row>
    <row r="136" spans="2:8" ht="30" customHeight="1" x14ac:dyDescent="0.25">
      <c r="B136" s="31"/>
      <c r="C136" s="35" t="s">
        <v>22</v>
      </c>
      <c r="D136" s="31"/>
      <c r="F136" s="30"/>
      <c r="G136" s="31"/>
      <c r="H136" s="29"/>
    </row>
    <row r="137" spans="2:8" ht="30" customHeight="1" x14ac:dyDescent="0.25">
      <c r="B137" s="31"/>
      <c r="C137" s="21" t="s">
        <v>26</v>
      </c>
      <c r="D137" s="31"/>
      <c r="F137" s="30"/>
      <c r="G137" s="31"/>
      <c r="H137" s="29"/>
    </row>
    <row r="138" spans="2:8" ht="30" customHeight="1" x14ac:dyDescent="0.25">
      <c r="C138" s="21" t="s">
        <v>28</v>
      </c>
    </row>
    <row r="139" spans="2:8" ht="30" customHeight="1" x14ac:dyDescent="0.25">
      <c r="C139" s="21" t="s">
        <v>30</v>
      </c>
    </row>
    <row r="140" spans="2:8" ht="30" customHeight="1" x14ac:dyDescent="0.25">
      <c r="C140" s="21" t="s">
        <v>32</v>
      </c>
    </row>
    <row r="141" spans="2:8" ht="30" customHeight="1" x14ac:dyDescent="0.25">
      <c r="C141" s="21" t="s">
        <v>34</v>
      </c>
    </row>
    <row r="142" spans="2:8" ht="30" customHeight="1" x14ac:dyDescent="0.25">
      <c r="C142" s="21" t="s">
        <v>36</v>
      </c>
    </row>
    <row r="143" spans="2:8" ht="30" customHeight="1" x14ac:dyDescent="0.25">
      <c r="C143" s="21" t="s">
        <v>42</v>
      </c>
    </row>
    <row r="144" spans="2:8" ht="30" customHeight="1" x14ac:dyDescent="0.25">
      <c r="C144" s="24" t="s">
        <v>50</v>
      </c>
    </row>
    <row r="145" spans="3:3" ht="30" customHeight="1" x14ac:dyDescent="0.25">
      <c r="C145" s="24" t="s">
        <v>673</v>
      </c>
    </row>
    <row r="146" spans="3:3" ht="30" customHeight="1" x14ac:dyDescent="0.25">
      <c r="C146" s="24" t="s">
        <v>61</v>
      </c>
    </row>
  </sheetData>
  <mergeCells count="14">
    <mergeCell ref="C103:C111"/>
    <mergeCell ref="C2:H2"/>
    <mergeCell ref="C50:C53"/>
    <mergeCell ref="C54:C56"/>
    <mergeCell ref="C57:C59"/>
    <mergeCell ref="C60:C61"/>
    <mergeCell ref="C47:H47"/>
    <mergeCell ref="C98:C100"/>
    <mergeCell ref="C101:C102"/>
    <mergeCell ref="C62:C63"/>
    <mergeCell ref="C64:C83"/>
    <mergeCell ref="C84:C89"/>
    <mergeCell ref="C90:C94"/>
    <mergeCell ref="C95:C97"/>
  </mergeCells>
  <phoneticPr fontId="2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223FF-A42B-48DD-BD66-3DF70FCC7304}">
  <dimension ref="A2:E11"/>
  <sheetViews>
    <sheetView zoomScale="90" zoomScaleNormal="90" workbookViewId="0">
      <selection activeCell="D9" sqref="D9"/>
    </sheetView>
  </sheetViews>
  <sheetFormatPr baseColWidth="10" defaultColWidth="11.5703125" defaultRowHeight="15" x14ac:dyDescent="0.25"/>
  <cols>
    <col min="1" max="2" width="11.5703125" style="31"/>
    <col min="3" max="3" width="58.7109375" style="31" customWidth="1"/>
    <col min="4" max="4" width="81.28515625" style="31" customWidth="1"/>
    <col min="5" max="16384" width="11.5703125" style="31"/>
  </cols>
  <sheetData>
    <row r="2" spans="1:5" x14ac:dyDescent="0.25">
      <c r="C2" s="182" t="s">
        <v>931</v>
      </c>
      <c r="D2" s="182"/>
    </row>
    <row r="3" spans="1:5" x14ac:dyDescent="0.25">
      <c r="C3" s="182"/>
      <c r="D3" s="182"/>
    </row>
    <row r="5" spans="1:5" s="56" customFormat="1" ht="15.75" thickBot="1" x14ac:dyDescent="0.3">
      <c r="A5" s="39"/>
      <c r="B5" s="39"/>
      <c r="C5" s="39"/>
      <c r="D5" s="39"/>
    </row>
    <row r="6" spans="1:5" s="56" customFormat="1" ht="25.5" customHeight="1" x14ac:dyDescent="0.25">
      <c r="A6" s="39"/>
      <c r="B6" s="39"/>
      <c r="C6" s="45" t="s">
        <v>16</v>
      </c>
      <c r="D6" s="59" t="s">
        <v>927</v>
      </c>
    </row>
    <row r="7" spans="1:5" s="56" customFormat="1" ht="23.25" customHeight="1" x14ac:dyDescent="0.25">
      <c r="A7" s="39"/>
      <c r="B7" s="39"/>
      <c r="C7" s="82" t="s">
        <v>932</v>
      </c>
      <c r="D7" s="81">
        <f>'1_Presta et achats'!M6</f>
        <v>0</v>
      </c>
    </row>
    <row r="8" spans="1:5" s="56" customFormat="1" ht="23.25" customHeight="1" x14ac:dyDescent="0.25">
      <c r="A8" s="39"/>
      <c r="B8" s="39"/>
      <c r="C8" s="82" t="s">
        <v>13</v>
      </c>
      <c r="D8" s="81">
        <f>'2_Dépenses_personnel'!G6</f>
        <v>0</v>
      </c>
      <c r="E8" s="101"/>
    </row>
    <row r="9" spans="1:5" s="56" customFormat="1" ht="23.25" customHeight="1" x14ac:dyDescent="0.25">
      <c r="A9" s="39"/>
      <c r="B9" s="39"/>
      <c r="C9" s="82" t="s">
        <v>17</v>
      </c>
      <c r="D9" s="81">
        <f>IF(('3_CoûtsIndirects_FdMissionDep'!A7)="X",D8*15%,0)</f>
        <v>0</v>
      </c>
    </row>
    <row r="10" spans="1:5" s="56" customFormat="1" ht="23.25" customHeight="1" x14ac:dyDescent="0.25">
      <c r="A10" s="39"/>
      <c r="B10" s="39"/>
      <c r="C10" s="82" t="s">
        <v>786</v>
      </c>
      <c r="D10" s="81">
        <f>IF(('3_CoûtsIndirects_FdMissionDep'!A8)="X",D8*5.5%,0)</f>
        <v>0</v>
      </c>
      <c r="E10" s="101"/>
    </row>
    <row r="11" spans="1:5" s="56" customFormat="1" ht="23.25" customHeight="1" thickBot="1" x14ac:dyDescent="0.3">
      <c r="A11" s="39"/>
      <c r="B11" s="39"/>
      <c r="C11" s="91" t="s">
        <v>18</v>
      </c>
      <c r="D11" s="92">
        <f>SUM(D7:D10)</f>
        <v>0</v>
      </c>
    </row>
  </sheetData>
  <sheetProtection algorithmName="SHA-512" hashValue="/J1NbbCVYoLjbqiWiN/tDHwP/nSFpxc5K8vPSH1r8pUnnxs9CdhoeTHY2FKRSBMPjqEbELLk+igPgN9a7Ie/ow==" saltValue="N5p3+1ndtBllh/ijwmEz3w==" spinCount="100000" sheet="1" objects="1" scenarios="1"/>
  <mergeCells count="1">
    <mergeCell ref="C2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4AD7-3F8C-4195-9EA3-9763A7629D3F}">
  <dimension ref="A1:D55"/>
  <sheetViews>
    <sheetView topLeftCell="A34" workbookViewId="0">
      <selection activeCell="A54" sqref="A54"/>
    </sheetView>
  </sheetViews>
  <sheetFormatPr baseColWidth="10" defaultColWidth="11.42578125" defaultRowHeight="15" x14ac:dyDescent="0.25"/>
  <cols>
    <col min="1" max="1" width="133.140625" style="39" customWidth="1"/>
    <col min="2" max="2" width="26.42578125" style="39" customWidth="1"/>
    <col min="3" max="3" width="11.42578125" style="39"/>
    <col min="4" max="4" width="17.5703125" style="39" bestFit="1" customWidth="1"/>
    <col min="5" max="7" width="11.42578125" style="39"/>
    <col min="8" max="8" width="11.42578125" style="39" customWidth="1"/>
    <col min="9" max="16384" width="11.42578125" style="39"/>
  </cols>
  <sheetData>
    <row r="1" spans="1:4" hidden="1" x14ac:dyDescent="0.25">
      <c r="A1" s="39" t="s">
        <v>789</v>
      </c>
    </row>
    <row r="2" spans="1:4" hidden="1" x14ac:dyDescent="0.25">
      <c r="A2" s="39" t="s">
        <v>790</v>
      </c>
      <c r="D2" s="39" t="s">
        <v>791</v>
      </c>
    </row>
    <row r="3" spans="1:4" ht="38.25" hidden="1" x14ac:dyDescent="0.25">
      <c r="A3" s="39" t="s">
        <v>792</v>
      </c>
      <c r="D3" s="112" t="s">
        <v>793</v>
      </c>
    </row>
    <row r="4" spans="1:4" hidden="1" x14ac:dyDescent="0.25">
      <c r="A4" s="39" t="s">
        <v>794</v>
      </c>
      <c r="D4" s="112" t="s">
        <v>795</v>
      </c>
    </row>
    <row r="5" spans="1:4" ht="25.5" hidden="1" x14ac:dyDescent="0.25">
      <c r="A5" s="39" t="s">
        <v>796</v>
      </c>
      <c r="D5" s="112" t="s">
        <v>797</v>
      </c>
    </row>
    <row r="6" spans="1:4" hidden="1" x14ac:dyDescent="0.25">
      <c r="A6" s="39" t="s">
        <v>798</v>
      </c>
      <c r="D6" s="112" t="s">
        <v>799</v>
      </c>
    </row>
    <row r="7" spans="1:4" hidden="1" x14ac:dyDescent="0.25">
      <c r="D7" s="112" t="s">
        <v>800</v>
      </c>
    </row>
    <row r="8" spans="1:4" hidden="1" x14ac:dyDescent="0.25">
      <c r="A8" s="113" t="s">
        <v>13</v>
      </c>
    </row>
    <row r="9" spans="1:4" hidden="1" x14ac:dyDescent="0.25">
      <c r="A9" s="113" t="s">
        <v>17</v>
      </c>
    </row>
    <row r="10" spans="1:4" hidden="1" x14ac:dyDescent="0.25">
      <c r="A10" s="113" t="s">
        <v>801</v>
      </c>
    </row>
    <row r="11" spans="1:4" hidden="1" x14ac:dyDescent="0.25">
      <c r="A11" s="113" t="s">
        <v>697</v>
      </c>
    </row>
    <row r="12" spans="1:4" hidden="1" x14ac:dyDescent="0.25">
      <c r="A12" s="114" t="s">
        <v>802</v>
      </c>
    </row>
    <row r="13" spans="1:4" hidden="1" x14ac:dyDescent="0.25"/>
    <row r="14" spans="1:4" hidden="1" x14ac:dyDescent="0.25">
      <c r="A14" s="39" t="s">
        <v>803</v>
      </c>
    </row>
    <row r="15" spans="1:4" hidden="1" x14ac:dyDescent="0.25">
      <c r="A15" s="39" t="s">
        <v>804</v>
      </c>
    </row>
    <row r="16" spans="1:4" hidden="1" x14ac:dyDescent="0.25">
      <c r="A16" s="39" t="s">
        <v>805</v>
      </c>
    </row>
    <row r="17" spans="1:4" hidden="1" x14ac:dyDescent="0.25"/>
    <row r="18" spans="1:4" hidden="1" x14ac:dyDescent="0.25"/>
    <row r="19" spans="1:4" hidden="1" x14ac:dyDescent="0.25"/>
    <row r="20" spans="1:4" hidden="1" x14ac:dyDescent="0.25"/>
    <row r="21" spans="1:4" hidden="1" x14ac:dyDescent="0.25">
      <c r="A21" s="39" t="s">
        <v>806</v>
      </c>
    </row>
    <row r="22" spans="1:4" ht="15.75" thickBot="1" x14ac:dyDescent="0.3"/>
    <row r="23" spans="1:4" ht="15.75" thickBot="1" x14ac:dyDescent="0.3">
      <c r="B23" s="115" t="s">
        <v>690</v>
      </c>
      <c r="C23" s="116">
        <v>4.5</v>
      </c>
    </row>
    <row r="24" spans="1:4" ht="26.25" thickBot="1" x14ac:dyDescent="0.3">
      <c r="B24" s="115" t="s">
        <v>807</v>
      </c>
      <c r="C24" s="116">
        <v>32.22</v>
      </c>
    </row>
    <row r="25" spans="1:4" ht="39" thickBot="1" x14ac:dyDescent="0.3">
      <c r="B25" s="115" t="s">
        <v>917</v>
      </c>
      <c r="C25" s="116">
        <v>27.12</v>
      </c>
    </row>
    <row r="26" spans="1:4" ht="31.5" x14ac:dyDescent="0.25">
      <c r="A26" s="117" t="s">
        <v>914</v>
      </c>
      <c r="B26" s="118" t="s">
        <v>563</v>
      </c>
      <c r="C26" s="118" t="s">
        <v>809</v>
      </c>
    </row>
    <row r="27" spans="1:4" ht="15.75" x14ac:dyDescent="0.25">
      <c r="A27" s="119" t="s">
        <v>690</v>
      </c>
      <c r="B27" s="120" t="s">
        <v>690</v>
      </c>
      <c r="C27" s="121">
        <v>4.5</v>
      </c>
      <c r="D27" s="39" t="s">
        <v>922</v>
      </c>
    </row>
    <row r="28" spans="1:4" ht="15.75" x14ac:dyDescent="0.25">
      <c r="A28" s="119" t="s">
        <v>887</v>
      </c>
      <c r="B28" s="122" t="s">
        <v>565</v>
      </c>
      <c r="C28" s="121">
        <f t="shared" ref="C28" si="0">IF(ISBLANK(B28),"",IF(LEFT(B28,1)="B",$C$25,$C$24))</f>
        <v>32.22</v>
      </c>
      <c r="D28" s="39" t="s">
        <v>922</v>
      </c>
    </row>
    <row r="29" spans="1:4" ht="15.75" x14ac:dyDescent="0.25">
      <c r="A29" s="119" t="s">
        <v>888</v>
      </c>
      <c r="B29" s="123" t="s">
        <v>564</v>
      </c>
      <c r="C29" s="121">
        <f t="shared" ref="C29" si="1">IF(ISBLANK(B29),"",IF(LEFT(B29,1)="B",$C$25,$C$24))</f>
        <v>27.12</v>
      </c>
      <c r="D29" s="39" t="s">
        <v>922</v>
      </c>
    </row>
    <row r="30" spans="1:4" ht="15.75" x14ac:dyDescent="0.25">
      <c r="A30" s="119" t="s">
        <v>690</v>
      </c>
      <c r="B30" s="120" t="s">
        <v>690</v>
      </c>
      <c r="C30" s="121">
        <v>4.3499999999999996</v>
      </c>
    </row>
    <row r="31" spans="1:4" ht="15.75" x14ac:dyDescent="0.25">
      <c r="A31" s="119" t="s">
        <v>909</v>
      </c>
      <c r="B31" s="123" t="s">
        <v>564</v>
      </c>
      <c r="C31" s="121">
        <f t="shared" ref="C31:C55" si="2">IF(ISBLANK(B31),"",IF(LEFT(B31,1)="B",$C$25,$C$24))</f>
        <v>27.12</v>
      </c>
    </row>
    <row r="32" spans="1:4" ht="15.75" x14ac:dyDescent="0.25">
      <c r="A32" s="119" t="s">
        <v>910</v>
      </c>
      <c r="B32" s="123" t="s">
        <v>564</v>
      </c>
      <c r="C32" s="121">
        <f t="shared" si="2"/>
        <v>27.12</v>
      </c>
    </row>
    <row r="33" spans="1:3" ht="15.75" x14ac:dyDescent="0.25">
      <c r="A33" s="119" t="s">
        <v>900</v>
      </c>
      <c r="B33" s="123" t="s">
        <v>564</v>
      </c>
      <c r="C33" s="121">
        <f t="shared" si="2"/>
        <v>27.12</v>
      </c>
    </row>
    <row r="34" spans="1:3" ht="15.75" x14ac:dyDescent="0.25">
      <c r="A34" s="119" t="s">
        <v>891</v>
      </c>
      <c r="B34" s="122" t="s">
        <v>565</v>
      </c>
      <c r="C34" s="121">
        <f t="shared" si="2"/>
        <v>32.22</v>
      </c>
    </row>
    <row r="35" spans="1:3" ht="15.75" x14ac:dyDescent="0.25">
      <c r="A35" s="119" t="s">
        <v>902</v>
      </c>
      <c r="B35" s="123" t="s">
        <v>564</v>
      </c>
      <c r="C35" s="121">
        <f t="shared" si="2"/>
        <v>27.12</v>
      </c>
    </row>
    <row r="36" spans="1:3" ht="15.75" x14ac:dyDescent="0.25">
      <c r="A36" s="119" t="s">
        <v>897</v>
      </c>
      <c r="B36" s="123" t="s">
        <v>564</v>
      </c>
      <c r="C36" s="121">
        <f>IF(ISBLANK(B36),"",IF(LEFT(B36,1)="B",$C$25,$C$24))</f>
        <v>27.12</v>
      </c>
    </row>
    <row r="37" spans="1:3" ht="15.75" x14ac:dyDescent="0.25">
      <c r="A37" s="119" t="s">
        <v>901</v>
      </c>
      <c r="B37" s="123" t="s">
        <v>564</v>
      </c>
      <c r="C37" s="121">
        <f t="shared" si="2"/>
        <v>27.12</v>
      </c>
    </row>
    <row r="38" spans="1:3" ht="15.75" x14ac:dyDescent="0.25">
      <c r="A38" s="119" t="s">
        <v>889</v>
      </c>
      <c r="B38" s="122" t="s">
        <v>565</v>
      </c>
      <c r="C38" s="121">
        <f t="shared" si="2"/>
        <v>32.22</v>
      </c>
    </row>
    <row r="39" spans="1:3" ht="15.75" x14ac:dyDescent="0.25">
      <c r="A39" s="119" t="s">
        <v>892</v>
      </c>
      <c r="B39" s="122" t="s">
        <v>565</v>
      </c>
      <c r="C39" s="121">
        <f t="shared" si="2"/>
        <v>32.22</v>
      </c>
    </row>
    <row r="40" spans="1:3" ht="15.75" x14ac:dyDescent="0.25">
      <c r="A40" s="119" t="s">
        <v>911</v>
      </c>
      <c r="B40" s="123" t="s">
        <v>564</v>
      </c>
      <c r="C40" s="121">
        <f t="shared" si="2"/>
        <v>27.12</v>
      </c>
    </row>
    <row r="41" spans="1:3" ht="15.75" x14ac:dyDescent="0.25">
      <c r="A41" s="119" t="s">
        <v>896</v>
      </c>
      <c r="B41" s="122" t="s">
        <v>565</v>
      </c>
      <c r="C41" s="121">
        <f t="shared" si="2"/>
        <v>32.22</v>
      </c>
    </row>
    <row r="42" spans="1:3" ht="15.75" x14ac:dyDescent="0.25">
      <c r="A42" s="119" t="s">
        <v>898</v>
      </c>
      <c r="B42" s="123" t="s">
        <v>564</v>
      </c>
      <c r="C42" s="121">
        <f t="shared" si="2"/>
        <v>27.12</v>
      </c>
    </row>
    <row r="43" spans="1:3" ht="15.75" x14ac:dyDescent="0.25">
      <c r="A43" s="119" t="s">
        <v>899</v>
      </c>
      <c r="B43" s="123" t="s">
        <v>564</v>
      </c>
      <c r="C43" s="121">
        <f t="shared" si="2"/>
        <v>27.12</v>
      </c>
    </row>
    <row r="44" spans="1:3" ht="15.75" x14ac:dyDescent="0.25">
      <c r="A44" s="119" t="s">
        <v>913</v>
      </c>
      <c r="B44" s="123" t="s">
        <v>564</v>
      </c>
      <c r="C44" s="121">
        <f t="shared" si="2"/>
        <v>27.12</v>
      </c>
    </row>
    <row r="45" spans="1:3" ht="15.75" x14ac:dyDescent="0.25">
      <c r="A45" s="119" t="s">
        <v>903</v>
      </c>
      <c r="B45" s="123" t="s">
        <v>564</v>
      </c>
      <c r="C45" s="121">
        <f t="shared" si="2"/>
        <v>27.12</v>
      </c>
    </row>
    <row r="46" spans="1:3" ht="15.75" x14ac:dyDescent="0.25">
      <c r="A46" s="119" t="s">
        <v>890</v>
      </c>
      <c r="B46" s="122" t="s">
        <v>565</v>
      </c>
      <c r="C46" s="121">
        <f t="shared" si="2"/>
        <v>32.22</v>
      </c>
    </row>
    <row r="47" spans="1:3" ht="15.75" x14ac:dyDescent="0.25">
      <c r="A47" s="119" t="s">
        <v>895</v>
      </c>
      <c r="B47" s="122" t="s">
        <v>565</v>
      </c>
      <c r="C47" s="121">
        <f t="shared" si="2"/>
        <v>32.22</v>
      </c>
    </row>
    <row r="48" spans="1:3" ht="15.75" x14ac:dyDescent="0.25">
      <c r="A48" s="119" t="s">
        <v>893</v>
      </c>
      <c r="B48" s="122" t="s">
        <v>565</v>
      </c>
      <c r="C48" s="121">
        <f t="shared" si="2"/>
        <v>32.22</v>
      </c>
    </row>
    <row r="49" spans="1:3" ht="15.75" x14ac:dyDescent="0.25">
      <c r="A49" s="119" t="s">
        <v>907</v>
      </c>
      <c r="B49" s="122" t="s">
        <v>565</v>
      </c>
      <c r="C49" s="121">
        <f t="shared" si="2"/>
        <v>32.22</v>
      </c>
    </row>
    <row r="50" spans="1:3" ht="15.75" x14ac:dyDescent="0.25">
      <c r="A50" s="119" t="s">
        <v>908</v>
      </c>
      <c r="B50" s="122" t="s">
        <v>565</v>
      </c>
      <c r="C50" s="121">
        <f t="shared" si="2"/>
        <v>32.22</v>
      </c>
    </row>
    <row r="51" spans="1:3" ht="15.75" x14ac:dyDescent="0.25">
      <c r="A51" s="119" t="s">
        <v>894</v>
      </c>
      <c r="B51" s="122" t="s">
        <v>565</v>
      </c>
      <c r="C51" s="121">
        <f t="shared" si="2"/>
        <v>32.22</v>
      </c>
    </row>
    <row r="52" spans="1:3" ht="15.75" x14ac:dyDescent="0.25">
      <c r="A52" s="119" t="s">
        <v>794</v>
      </c>
      <c r="B52" s="123" t="s">
        <v>564</v>
      </c>
      <c r="C52" s="121">
        <f t="shared" si="2"/>
        <v>27.12</v>
      </c>
    </row>
    <row r="53" spans="1:3" ht="24.75" customHeight="1" x14ac:dyDescent="0.25">
      <c r="A53" s="119" t="s">
        <v>912</v>
      </c>
      <c r="B53" s="123" t="s">
        <v>564</v>
      </c>
      <c r="C53" s="121">
        <f t="shared" si="2"/>
        <v>27.12</v>
      </c>
    </row>
    <row r="54" spans="1:3" ht="25.5" x14ac:dyDescent="0.25">
      <c r="A54" s="119" t="s">
        <v>915</v>
      </c>
      <c r="B54" s="122" t="s">
        <v>807</v>
      </c>
      <c r="C54" s="121">
        <f t="shared" si="2"/>
        <v>32.22</v>
      </c>
    </row>
    <row r="55" spans="1:3" ht="38.25" x14ac:dyDescent="0.25">
      <c r="A55" s="119" t="s">
        <v>916</v>
      </c>
      <c r="B55" s="123" t="s">
        <v>808</v>
      </c>
      <c r="C55" s="121">
        <f t="shared" si="2"/>
        <v>27.12</v>
      </c>
    </row>
  </sheetData>
  <sortState xmlns:xlrd2="http://schemas.microsoft.com/office/spreadsheetml/2017/richdata2" ref="A31:C53">
    <sortCondition ref="A30:A53"/>
  </sortState>
  <conditionalFormatting sqref="D3:D7 A11">
    <cfRule type="cellIs" dxfId="0" priority="1" operator="equal">
      <formula>0</formula>
    </cfRule>
  </conditionalFormatting>
  <dataValidations count="1">
    <dataValidation type="textLength" operator="lessThanOrEqual" allowBlank="1" showInputMessage="1" showErrorMessage="1" errorTitle="Nombre de caractères" error="Nombre de caractères limité à 48" sqref="D3:D7" xr:uid="{315E975D-105A-458D-AB86-625443F65223}">
      <formula1>48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2A78-BE3F-40DA-9824-1B25D0FD1F48}">
  <sheetPr>
    <tabColor rgb="FFFFC000"/>
  </sheetPr>
  <dimension ref="A1:B65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17.28515625" style="31" customWidth="1"/>
    <col min="2" max="2" width="155" style="31" customWidth="1"/>
    <col min="3" max="16384" width="11.42578125" style="31"/>
  </cols>
  <sheetData>
    <row r="1" spans="1:1" x14ac:dyDescent="0.25">
      <c r="A1" s="68" t="s">
        <v>812</v>
      </c>
    </row>
    <row r="2" spans="1:1" x14ac:dyDescent="0.25">
      <c r="A2" s="31" t="s">
        <v>700</v>
      </c>
    </row>
    <row r="3" spans="1:1" x14ac:dyDescent="0.25">
      <c r="A3" s="31" t="s">
        <v>701</v>
      </c>
    </row>
    <row r="4" spans="1:1" x14ac:dyDescent="0.25">
      <c r="A4" s="31" t="s">
        <v>702</v>
      </c>
    </row>
    <row r="5" spans="1:1" x14ac:dyDescent="0.25">
      <c r="A5" s="31" t="s">
        <v>703</v>
      </c>
    </row>
    <row r="6" spans="1:1" x14ac:dyDescent="0.25">
      <c r="A6" s="31" t="s">
        <v>704</v>
      </c>
    </row>
    <row r="7" spans="1:1" x14ac:dyDescent="0.25">
      <c r="A7" s="31" t="s">
        <v>705</v>
      </c>
    </row>
    <row r="8" spans="1:1" x14ac:dyDescent="0.25">
      <c r="A8" s="31" t="s">
        <v>706</v>
      </c>
    </row>
    <row r="9" spans="1:1" x14ac:dyDescent="0.25">
      <c r="A9" s="31" t="s">
        <v>707</v>
      </c>
    </row>
    <row r="10" spans="1:1" x14ac:dyDescent="0.25">
      <c r="A10" s="31" t="s">
        <v>708</v>
      </c>
    </row>
    <row r="11" spans="1:1" x14ac:dyDescent="0.25">
      <c r="A11" s="31" t="s">
        <v>709</v>
      </c>
    </row>
    <row r="12" spans="1:1" x14ac:dyDescent="0.25">
      <c r="A12" s="31" t="s">
        <v>710</v>
      </c>
    </row>
    <row r="13" spans="1:1" x14ac:dyDescent="0.25">
      <c r="A13" s="31" t="s">
        <v>711</v>
      </c>
    </row>
    <row r="14" spans="1:1" x14ac:dyDescent="0.25">
      <c r="A14" s="31" t="s">
        <v>712</v>
      </c>
    </row>
    <row r="15" spans="1:1" x14ac:dyDescent="0.25">
      <c r="A15" s="31" t="s">
        <v>713</v>
      </c>
    </row>
    <row r="16" spans="1:1" x14ac:dyDescent="0.25">
      <c r="A16" s="31" t="s">
        <v>714</v>
      </c>
    </row>
    <row r="17" spans="1:1" x14ac:dyDescent="0.25">
      <c r="A17" s="31" t="s">
        <v>715</v>
      </c>
    </row>
    <row r="18" spans="1:1" x14ac:dyDescent="0.25">
      <c r="A18" s="31" t="s">
        <v>716</v>
      </c>
    </row>
    <row r="19" spans="1:1" x14ac:dyDescent="0.25">
      <c r="A19" s="31" t="s">
        <v>717</v>
      </c>
    </row>
    <row r="20" spans="1:1" x14ac:dyDescent="0.25">
      <c r="A20" s="31" t="s">
        <v>718</v>
      </c>
    </row>
    <row r="21" spans="1:1" x14ac:dyDescent="0.25">
      <c r="A21" s="31" t="s">
        <v>719</v>
      </c>
    </row>
    <row r="22" spans="1:1" x14ac:dyDescent="0.25">
      <c r="A22" s="31" t="s">
        <v>720</v>
      </c>
    </row>
    <row r="23" spans="1:1" x14ac:dyDescent="0.25">
      <c r="A23" s="31" t="s">
        <v>721</v>
      </c>
    </row>
    <row r="24" spans="1:1" x14ac:dyDescent="0.25">
      <c r="A24" s="31" t="s">
        <v>722</v>
      </c>
    </row>
    <row r="25" spans="1:1" x14ac:dyDescent="0.25">
      <c r="A25" s="31" t="s">
        <v>723</v>
      </c>
    </row>
    <row r="26" spans="1:1" x14ac:dyDescent="0.25">
      <c r="A26" s="31" t="s">
        <v>724</v>
      </c>
    </row>
    <row r="27" spans="1:1" x14ac:dyDescent="0.25">
      <c r="A27" s="31" t="s">
        <v>725</v>
      </c>
    </row>
    <row r="28" spans="1:1" x14ac:dyDescent="0.25">
      <c r="A28" s="31" t="s">
        <v>726</v>
      </c>
    </row>
    <row r="29" spans="1:1" x14ac:dyDescent="0.25">
      <c r="A29" s="31" t="s">
        <v>727</v>
      </c>
    </row>
    <row r="30" spans="1:1" x14ac:dyDescent="0.25">
      <c r="A30" s="31" t="s">
        <v>728</v>
      </c>
    </row>
    <row r="31" spans="1:1" x14ac:dyDescent="0.25">
      <c r="A31" s="31" t="s">
        <v>729</v>
      </c>
    </row>
    <row r="32" spans="1:1" x14ac:dyDescent="0.25">
      <c r="A32" s="31" t="s">
        <v>730</v>
      </c>
    </row>
    <row r="33" spans="1:2" x14ac:dyDescent="0.25">
      <c r="A33" s="31" t="s">
        <v>811</v>
      </c>
    </row>
    <row r="34" spans="1:2" x14ac:dyDescent="0.25">
      <c r="A34" s="31" t="s">
        <v>731</v>
      </c>
    </row>
    <row r="35" spans="1:2" x14ac:dyDescent="0.25">
      <c r="A35" s="31" t="s">
        <v>732</v>
      </c>
    </row>
    <row r="36" spans="1:2" ht="15.75" x14ac:dyDescent="0.25">
      <c r="A36" s="31" t="s">
        <v>813</v>
      </c>
      <c r="B36" s="69" t="s">
        <v>842</v>
      </c>
    </row>
    <row r="37" spans="1:2" ht="15.75" x14ac:dyDescent="0.25">
      <c r="A37" s="31" t="s">
        <v>814</v>
      </c>
      <c r="B37" s="69" t="s">
        <v>843</v>
      </c>
    </row>
    <row r="38" spans="1:2" ht="15.75" x14ac:dyDescent="0.25">
      <c r="A38" s="31" t="s">
        <v>815</v>
      </c>
      <c r="B38" s="69" t="s">
        <v>844</v>
      </c>
    </row>
    <row r="39" spans="1:2" ht="15.75" x14ac:dyDescent="0.25">
      <c r="A39" s="31" t="s">
        <v>816</v>
      </c>
      <c r="B39" s="69" t="s">
        <v>845</v>
      </c>
    </row>
    <row r="40" spans="1:2" ht="17.25" customHeight="1" x14ac:dyDescent="0.25">
      <c r="A40" s="31" t="s">
        <v>817</v>
      </c>
      <c r="B40" s="69" t="s">
        <v>846</v>
      </c>
    </row>
    <row r="41" spans="1:2" ht="17.25" customHeight="1" x14ac:dyDescent="0.25">
      <c r="A41" s="31" t="s">
        <v>818</v>
      </c>
      <c r="B41" s="69" t="s">
        <v>847</v>
      </c>
    </row>
    <row r="42" spans="1:2" ht="17.25" customHeight="1" x14ac:dyDescent="0.25">
      <c r="A42" s="31" t="s">
        <v>819</v>
      </c>
      <c r="B42" s="69" t="s">
        <v>848</v>
      </c>
    </row>
    <row r="43" spans="1:2" ht="15.75" x14ac:dyDescent="0.25">
      <c r="A43" s="31" t="s">
        <v>820</v>
      </c>
      <c r="B43" s="69" t="s">
        <v>849</v>
      </c>
    </row>
    <row r="44" spans="1:2" ht="15.75" x14ac:dyDescent="0.25">
      <c r="A44" s="31" t="s">
        <v>821</v>
      </c>
      <c r="B44" s="69" t="s">
        <v>850</v>
      </c>
    </row>
    <row r="45" spans="1:2" ht="15.75" x14ac:dyDescent="0.25">
      <c r="A45" s="31" t="s">
        <v>787</v>
      </c>
      <c r="B45" s="69" t="s">
        <v>851</v>
      </c>
    </row>
    <row r="46" spans="1:2" ht="15.75" x14ac:dyDescent="0.25">
      <c r="A46" s="31" t="s">
        <v>822</v>
      </c>
      <c r="B46" s="69" t="s">
        <v>852</v>
      </c>
    </row>
    <row r="47" spans="1:2" ht="15.75" x14ac:dyDescent="0.25">
      <c r="A47" s="31" t="s">
        <v>823</v>
      </c>
      <c r="B47" s="69" t="s">
        <v>853</v>
      </c>
    </row>
    <row r="48" spans="1:2" x14ac:dyDescent="0.25">
      <c r="A48" s="31" t="s">
        <v>824</v>
      </c>
      <c r="B48" s="31" t="s">
        <v>854</v>
      </c>
    </row>
    <row r="49" spans="1:2" x14ac:dyDescent="0.25">
      <c r="A49" s="31" t="s">
        <v>825</v>
      </c>
      <c r="B49" s="31" t="s">
        <v>855</v>
      </c>
    </row>
    <row r="50" spans="1:2" x14ac:dyDescent="0.25">
      <c r="A50" s="31" t="s">
        <v>826</v>
      </c>
      <c r="B50" s="31" t="s">
        <v>856</v>
      </c>
    </row>
    <row r="51" spans="1:2" x14ac:dyDescent="0.25">
      <c r="A51" s="31" t="s">
        <v>827</v>
      </c>
    </row>
    <row r="52" spans="1:2" x14ac:dyDescent="0.25">
      <c r="A52" s="31" t="s">
        <v>828</v>
      </c>
    </row>
    <row r="53" spans="1:2" x14ac:dyDescent="0.25">
      <c r="A53" s="31" t="s">
        <v>829</v>
      </c>
    </row>
    <row r="54" spans="1:2" x14ac:dyDescent="0.25">
      <c r="A54" s="31" t="s">
        <v>830</v>
      </c>
    </row>
    <row r="55" spans="1:2" x14ac:dyDescent="0.25">
      <c r="A55" s="31" t="s">
        <v>831</v>
      </c>
    </row>
    <row r="56" spans="1:2" x14ac:dyDescent="0.25">
      <c r="A56" s="31" t="s">
        <v>832</v>
      </c>
    </row>
    <row r="57" spans="1:2" x14ac:dyDescent="0.25">
      <c r="A57" s="31" t="s">
        <v>833</v>
      </c>
    </row>
    <row r="58" spans="1:2" x14ac:dyDescent="0.25">
      <c r="A58" s="31" t="s">
        <v>834</v>
      </c>
    </row>
    <row r="59" spans="1:2" x14ac:dyDescent="0.25">
      <c r="A59" s="31" t="s">
        <v>835</v>
      </c>
    </row>
    <row r="60" spans="1:2" x14ac:dyDescent="0.25">
      <c r="A60" s="31" t="s">
        <v>836</v>
      </c>
    </row>
    <row r="61" spans="1:2" x14ac:dyDescent="0.25">
      <c r="A61" s="31" t="s">
        <v>837</v>
      </c>
    </row>
    <row r="62" spans="1:2" x14ac:dyDescent="0.25">
      <c r="A62" s="31" t="s">
        <v>838</v>
      </c>
    </row>
    <row r="63" spans="1:2" x14ac:dyDescent="0.25">
      <c r="A63" s="31" t="s">
        <v>839</v>
      </c>
    </row>
    <row r="64" spans="1:2" x14ac:dyDescent="0.25">
      <c r="A64" s="31" t="s">
        <v>840</v>
      </c>
    </row>
    <row r="65" spans="1:1" x14ac:dyDescent="0.25">
      <c r="A65" s="31" t="s">
        <v>841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14E0-8D16-4886-BDA7-BE89F539AAC4}">
  <dimension ref="A1:B263"/>
  <sheetViews>
    <sheetView topLeftCell="A130" workbookViewId="0">
      <selection activeCell="I148" sqref="I148"/>
    </sheetView>
  </sheetViews>
  <sheetFormatPr baseColWidth="10" defaultColWidth="11.42578125" defaultRowHeight="15" x14ac:dyDescent="0.25"/>
  <cols>
    <col min="1" max="1" width="19.140625" style="31" customWidth="1"/>
    <col min="2" max="2" width="35.42578125" style="31" customWidth="1"/>
    <col min="3" max="16384" width="11.42578125" style="31"/>
  </cols>
  <sheetData>
    <row r="1" spans="1:2" x14ac:dyDescent="0.25">
      <c r="A1" s="183" t="s">
        <v>79</v>
      </c>
      <c r="B1" s="184"/>
    </row>
    <row r="2" spans="1:2" ht="30" x14ac:dyDescent="0.25">
      <c r="A2" s="1" t="s">
        <v>80</v>
      </c>
      <c r="B2" s="1" t="s">
        <v>81</v>
      </c>
    </row>
    <row r="3" spans="1:2" x14ac:dyDescent="0.25">
      <c r="A3" s="2" t="s">
        <v>82</v>
      </c>
      <c r="B3" s="3" t="s">
        <v>83</v>
      </c>
    </row>
    <row r="4" spans="1:2" ht="30" x14ac:dyDescent="0.25">
      <c r="A4" s="2" t="s">
        <v>84</v>
      </c>
      <c r="B4" s="3" t="s">
        <v>85</v>
      </c>
    </row>
    <row r="5" spans="1:2" x14ac:dyDescent="0.25">
      <c r="A5" s="2" t="s">
        <v>86</v>
      </c>
      <c r="B5" s="3" t="s">
        <v>87</v>
      </c>
    </row>
    <row r="6" spans="1:2" x14ac:dyDescent="0.25">
      <c r="A6" s="2" t="s">
        <v>88</v>
      </c>
      <c r="B6" s="3" t="s">
        <v>89</v>
      </c>
    </row>
    <row r="7" spans="1:2" x14ac:dyDescent="0.25">
      <c r="A7" s="2" t="s">
        <v>90</v>
      </c>
      <c r="B7" s="3" t="s">
        <v>91</v>
      </c>
    </row>
    <row r="8" spans="1:2" ht="30" x14ac:dyDescent="0.25">
      <c r="A8" s="2" t="s">
        <v>92</v>
      </c>
      <c r="B8" s="3" t="s">
        <v>93</v>
      </c>
    </row>
    <row r="9" spans="1:2" x14ac:dyDescent="0.25">
      <c r="A9" s="2" t="s">
        <v>94</v>
      </c>
      <c r="B9" s="3" t="s">
        <v>95</v>
      </c>
    </row>
    <row r="10" spans="1:2" x14ac:dyDescent="0.25">
      <c r="A10" s="2" t="s">
        <v>96</v>
      </c>
      <c r="B10" s="3" t="s">
        <v>97</v>
      </c>
    </row>
    <row r="11" spans="1:2" ht="30" x14ac:dyDescent="0.25">
      <c r="A11" s="2" t="s">
        <v>98</v>
      </c>
      <c r="B11" s="3" t="s">
        <v>99</v>
      </c>
    </row>
    <row r="12" spans="1:2" x14ac:dyDescent="0.25">
      <c r="A12" s="2" t="s">
        <v>100</v>
      </c>
      <c r="B12" s="3" t="s">
        <v>101</v>
      </c>
    </row>
    <row r="13" spans="1:2" x14ac:dyDescent="0.25">
      <c r="A13" s="2" t="s">
        <v>102</v>
      </c>
      <c r="B13" s="3" t="s">
        <v>103</v>
      </c>
    </row>
    <row r="14" spans="1:2" x14ac:dyDescent="0.25">
      <c r="A14" s="2" t="s">
        <v>104</v>
      </c>
      <c r="B14" s="3" t="s">
        <v>105</v>
      </c>
    </row>
    <row r="15" spans="1:2" x14ac:dyDescent="0.25">
      <c r="A15" s="60" t="s">
        <v>733</v>
      </c>
      <c r="B15" s="61" t="s">
        <v>734</v>
      </c>
    </row>
    <row r="16" spans="1:2" x14ac:dyDescent="0.25">
      <c r="A16" s="2" t="s">
        <v>501</v>
      </c>
      <c r="B16" s="3" t="s">
        <v>502</v>
      </c>
    </row>
    <row r="17" spans="1:2" x14ac:dyDescent="0.25">
      <c r="A17" s="60" t="s">
        <v>735</v>
      </c>
      <c r="B17" s="61" t="s">
        <v>736</v>
      </c>
    </row>
    <row r="18" spans="1:2" ht="15.75" thickBot="1" x14ac:dyDescent="0.3">
      <c r="A18" s="62" t="s">
        <v>737</v>
      </c>
      <c r="B18" s="64" t="s">
        <v>738</v>
      </c>
    </row>
    <row r="19" spans="1:2" ht="30" x14ac:dyDescent="0.25">
      <c r="A19" s="63" t="s">
        <v>739</v>
      </c>
      <c r="B19" s="66" t="s">
        <v>740</v>
      </c>
    </row>
    <row r="20" spans="1:2" x14ac:dyDescent="0.25">
      <c r="A20" s="60" t="s">
        <v>741</v>
      </c>
      <c r="B20" s="61" t="s">
        <v>742</v>
      </c>
    </row>
    <row r="21" spans="1:2" ht="30" x14ac:dyDescent="0.25">
      <c r="A21" s="2" t="s">
        <v>503</v>
      </c>
      <c r="B21" s="3" t="s">
        <v>504</v>
      </c>
    </row>
    <row r="22" spans="1:2" x14ac:dyDescent="0.25">
      <c r="A22" s="60" t="s">
        <v>743</v>
      </c>
      <c r="B22" s="61" t="s">
        <v>744</v>
      </c>
    </row>
    <row r="23" spans="1:2" x14ac:dyDescent="0.25">
      <c r="A23" s="2" t="s">
        <v>505</v>
      </c>
      <c r="B23" s="3" t="s">
        <v>506</v>
      </c>
    </row>
    <row r="24" spans="1:2" x14ac:dyDescent="0.25">
      <c r="A24" s="2" t="s">
        <v>507</v>
      </c>
      <c r="B24" s="3" t="s">
        <v>508</v>
      </c>
    </row>
    <row r="25" spans="1:2" ht="30" x14ac:dyDescent="0.25">
      <c r="A25" s="2" t="s">
        <v>509</v>
      </c>
      <c r="B25" s="3" t="s">
        <v>510</v>
      </c>
    </row>
    <row r="26" spans="1:2" x14ac:dyDescent="0.25">
      <c r="A26" s="2" t="s">
        <v>360</v>
      </c>
      <c r="B26" s="3" t="s">
        <v>361</v>
      </c>
    </row>
    <row r="27" spans="1:2" x14ac:dyDescent="0.25">
      <c r="A27" s="2" t="s">
        <v>362</v>
      </c>
      <c r="B27" s="3" t="s">
        <v>363</v>
      </c>
    </row>
    <row r="28" spans="1:2" x14ac:dyDescent="0.25">
      <c r="A28" s="2" t="s">
        <v>364</v>
      </c>
      <c r="B28" s="3" t="s">
        <v>365</v>
      </c>
    </row>
    <row r="29" spans="1:2" x14ac:dyDescent="0.25">
      <c r="A29" s="2" t="s">
        <v>366</v>
      </c>
      <c r="B29" s="3" t="s">
        <v>367</v>
      </c>
    </row>
    <row r="30" spans="1:2" x14ac:dyDescent="0.25">
      <c r="A30" s="2" t="s">
        <v>368</v>
      </c>
      <c r="B30" s="3" t="s">
        <v>369</v>
      </c>
    </row>
    <row r="31" spans="1:2" x14ac:dyDescent="0.25">
      <c r="A31" s="2" t="s">
        <v>370</v>
      </c>
      <c r="B31" s="3" t="s">
        <v>371</v>
      </c>
    </row>
    <row r="32" spans="1:2" x14ac:dyDescent="0.25">
      <c r="A32" s="60" t="s">
        <v>745</v>
      </c>
      <c r="B32" s="61" t="s">
        <v>746</v>
      </c>
    </row>
    <row r="33" spans="1:2" x14ac:dyDescent="0.25">
      <c r="A33" s="2" t="s">
        <v>372</v>
      </c>
      <c r="B33" s="3" t="s">
        <v>373</v>
      </c>
    </row>
    <row r="34" spans="1:2" ht="15.75" thickBot="1" x14ac:dyDescent="0.3">
      <c r="A34" s="4" t="s">
        <v>374</v>
      </c>
      <c r="B34" s="5" t="s">
        <v>375</v>
      </c>
    </row>
    <row r="35" spans="1:2" x14ac:dyDescent="0.25">
      <c r="A35" s="6" t="s">
        <v>376</v>
      </c>
      <c r="B35" s="7" t="s">
        <v>377</v>
      </c>
    </row>
    <row r="36" spans="1:2" x14ac:dyDescent="0.25">
      <c r="A36" s="2" t="s">
        <v>324</v>
      </c>
      <c r="B36" s="16" t="s">
        <v>325</v>
      </c>
    </row>
    <row r="37" spans="1:2" x14ac:dyDescent="0.25">
      <c r="A37" s="2" t="s">
        <v>326</v>
      </c>
      <c r="B37" s="12" t="s">
        <v>327</v>
      </c>
    </row>
    <row r="38" spans="1:2" ht="30" x14ac:dyDescent="0.25">
      <c r="A38" s="2" t="s">
        <v>328</v>
      </c>
      <c r="B38" s="13" t="s">
        <v>329</v>
      </c>
    </row>
    <row r="39" spans="1:2" x14ac:dyDescent="0.25">
      <c r="A39" s="2" t="s">
        <v>330</v>
      </c>
      <c r="B39" s="14" t="s">
        <v>331</v>
      </c>
    </row>
    <row r="40" spans="1:2" x14ac:dyDescent="0.25">
      <c r="A40" s="2" t="s">
        <v>332</v>
      </c>
      <c r="B40" s="15" t="s">
        <v>333</v>
      </c>
    </row>
    <row r="41" spans="1:2" x14ac:dyDescent="0.25">
      <c r="A41" s="2" t="s">
        <v>334</v>
      </c>
      <c r="B41" s="15" t="s">
        <v>335</v>
      </c>
    </row>
    <row r="42" spans="1:2" ht="30" x14ac:dyDescent="0.25">
      <c r="A42" s="2" t="s">
        <v>336</v>
      </c>
      <c r="B42" s="14" t="s">
        <v>337</v>
      </c>
    </row>
    <row r="43" spans="1:2" x14ac:dyDescent="0.25">
      <c r="A43" s="2" t="s">
        <v>338</v>
      </c>
      <c r="B43" s="16" t="s">
        <v>339</v>
      </c>
    </row>
    <row r="44" spans="1:2" ht="15.75" thickBot="1" x14ac:dyDescent="0.3">
      <c r="A44" s="4" t="s">
        <v>340</v>
      </c>
      <c r="B44" s="65" t="s">
        <v>341</v>
      </c>
    </row>
    <row r="45" spans="1:2" x14ac:dyDescent="0.25">
      <c r="A45" s="6" t="s">
        <v>511</v>
      </c>
      <c r="B45" s="7" t="s">
        <v>512</v>
      </c>
    </row>
    <row r="46" spans="1:2" x14ac:dyDescent="0.25">
      <c r="A46" s="2" t="s">
        <v>342</v>
      </c>
      <c r="B46" s="11" t="s">
        <v>343</v>
      </c>
    </row>
    <row r="47" spans="1:2" x14ac:dyDescent="0.25">
      <c r="A47" s="60" t="s">
        <v>747</v>
      </c>
      <c r="B47" s="61" t="s">
        <v>748</v>
      </c>
    </row>
    <row r="48" spans="1:2" x14ac:dyDescent="0.25">
      <c r="A48" s="2" t="s">
        <v>513</v>
      </c>
      <c r="B48" s="3" t="s">
        <v>514</v>
      </c>
    </row>
    <row r="49" spans="1:2" ht="30" x14ac:dyDescent="0.25">
      <c r="A49" s="2" t="s">
        <v>515</v>
      </c>
      <c r="B49" s="3" t="s">
        <v>516</v>
      </c>
    </row>
    <row r="50" spans="1:2" x14ac:dyDescent="0.25">
      <c r="A50" s="2" t="s">
        <v>517</v>
      </c>
      <c r="B50" s="3" t="s">
        <v>518</v>
      </c>
    </row>
    <row r="51" spans="1:2" x14ac:dyDescent="0.25">
      <c r="A51" s="2" t="s">
        <v>344</v>
      </c>
      <c r="B51" s="3" t="s">
        <v>345</v>
      </c>
    </row>
    <row r="52" spans="1:2" x14ac:dyDescent="0.25">
      <c r="A52" s="2" t="s">
        <v>519</v>
      </c>
      <c r="B52" s="3" t="s">
        <v>520</v>
      </c>
    </row>
    <row r="53" spans="1:2" x14ac:dyDescent="0.25">
      <c r="A53" s="2" t="s">
        <v>521</v>
      </c>
      <c r="B53" s="3" t="s">
        <v>522</v>
      </c>
    </row>
    <row r="54" spans="1:2" x14ac:dyDescent="0.25">
      <c r="A54" s="2" t="s">
        <v>523</v>
      </c>
      <c r="B54" s="3" t="s">
        <v>524</v>
      </c>
    </row>
    <row r="55" spans="1:2" x14ac:dyDescent="0.25">
      <c r="A55" s="2" t="s">
        <v>346</v>
      </c>
      <c r="B55" s="3" t="s">
        <v>347</v>
      </c>
    </row>
    <row r="56" spans="1:2" ht="30" x14ac:dyDescent="0.25">
      <c r="A56" s="2" t="s">
        <v>525</v>
      </c>
      <c r="B56" s="3" t="s">
        <v>526</v>
      </c>
    </row>
    <row r="57" spans="1:2" ht="60" x14ac:dyDescent="0.25">
      <c r="A57" s="2" t="s">
        <v>106</v>
      </c>
      <c r="B57" s="3" t="s">
        <v>107</v>
      </c>
    </row>
    <row r="58" spans="1:2" x14ac:dyDescent="0.25">
      <c r="A58" s="2" t="s">
        <v>527</v>
      </c>
      <c r="B58" s="3" t="s">
        <v>528</v>
      </c>
    </row>
    <row r="59" spans="1:2" x14ac:dyDescent="0.25">
      <c r="A59" s="2" t="s">
        <v>378</v>
      </c>
      <c r="B59" s="3" t="s">
        <v>379</v>
      </c>
    </row>
    <row r="60" spans="1:2" x14ac:dyDescent="0.25">
      <c r="A60" s="60" t="s">
        <v>749</v>
      </c>
      <c r="B60" s="61" t="s">
        <v>750</v>
      </c>
    </row>
    <row r="61" spans="1:2" ht="30" x14ac:dyDescent="0.25">
      <c r="A61" s="60" t="s">
        <v>751</v>
      </c>
      <c r="B61" s="61" t="s">
        <v>752</v>
      </c>
    </row>
    <row r="62" spans="1:2" ht="45" x14ac:dyDescent="0.25">
      <c r="A62" s="2" t="s">
        <v>348</v>
      </c>
      <c r="B62" s="14" t="s">
        <v>349</v>
      </c>
    </row>
    <row r="63" spans="1:2" x14ac:dyDescent="0.25">
      <c r="A63" s="60" t="s">
        <v>753</v>
      </c>
      <c r="B63" s="61" t="s">
        <v>754</v>
      </c>
    </row>
    <row r="64" spans="1:2" x14ac:dyDescent="0.25">
      <c r="A64" s="60" t="s">
        <v>755</v>
      </c>
      <c r="B64" s="61" t="s">
        <v>756</v>
      </c>
    </row>
    <row r="65" spans="1:2" ht="30" x14ac:dyDescent="0.25">
      <c r="A65" s="2" t="s">
        <v>529</v>
      </c>
      <c r="B65" s="3" t="s">
        <v>530</v>
      </c>
    </row>
    <row r="66" spans="1:2" ht="30" x14ac:dyDescent="0.25">
      <c r="A66" s="2" t="s">
        <v>108</v>
      </c>
      <c r="B66" s="3" t="s">
        <v>109</v>
      </c>
    </row>
    <row r="67" spans="1:2" x14ac:dyDescent="0.25">
      <c r="A67" s="2" t="s">
        <v>380</v>
      </c>
      <c r="B67" s="3" t="s">
        <v>381</v>
      </c>
    </row>
    <row r="68" spans="1:2" ht="30" x14ac:dyDescent="0.25">
      <c r="A68" s="2" t="s">
        <v>531</v>
      </c>
      <c r="B68" s="3" t="s">
        <v>532</v>
      </c>
    </row>
    <row r="69" spans="1:2" ht="30" x14ac:dyDescent="0.25">
      <c r="A69" s="60" t="s">
        <v>757</v>
      </c>
      <c r="B69" s="61" t="s">
        <v>758</v>
      </c>
    </row>
    <row r="70" spans="1:2" x14ac:dyDescent="0.25">
      <c r="A70" s="2" t="s">
        <v>382</v>
      </c>
      <c r="B70" s="3" t="s">
        <v>383</v>
      </c>
    </row>
    <row r="71" spans="1:2" x14ac:dyDescent="0.25">
      <c r="A71" s="2" t="s">
        <v>384</v>
      </c>
      <c r="B71" s="3" t="s">
        <v>385</v>
      </c>
    </row>
    <row r="72" spans="1:2" ht="30" x14ac:dyDescent="0.25">
      <c r="A72" s="2" t="s">
        <v>350</v>
      </c>
      <c r="B72" s="15" t="s">
        <v>351</v>
      </c>
    </row>
    <row r="73" spans="1:2" x14ac:dyDescent="0.25">
      <c r="A73" s="2" t="s">
        <v>352</v>
      </c>
      <c r="B73" s="3" t="s">
        <v>353</v>
      </c>
    </row>
    <row r="74" spans="1:2" ht="30" x14ac:dyDescent="0.25">
      <c r="A74" s="2" t="s">
        <v>354</v>
      </c>
      <c r="B74" s="13" t="s">
        <v>355</v>
      </c>
    </row>
    <row r="75" spans="1:2" x14ac:dyDescent="0.25">
      <c r="A75" s="2" t="s">
        <v>356</v>
      </c>
      <c r="B75" s="11" t="s">
        <v>357</v>
      </c>
    </row>
    <row r="76" spans="1:2" ht="30" x14ac:dyDescent="0.25">
      <c r="A76" s="2" t="s">
        <v>358</v>
      </c>
      <c r="B76" s="13" t="s">
        <v>359</v>
      </c>
    </row>
    <row r="77" spans="1:2" ht="30" x14ac:dyDescent="0.25">
      <c r="A77" s="60" t="s">
        <v>759</v>
      </c>
      <c r="B77" s="61" t="s">
        <v>760</v>
      </c>
    </row>
    <row r="78" spans="1:2" x14ac:dyDescent="0.25">
      <c r="A78" s="2" t="s">
        <v>110</v>
      </c>
      <c r="B78" s="3" t="s">
        <v>111</v>
      </c>
    </row>
    <row r="79" spans="1:2" x14ac:dyDescent="0.25">
      <c r="A79" s="2" t="s">
        <v>386</v>
      </c>
      <c r="B79" s="3" t="s">
        <v>387</v>
      </c>
    </row>
    <row r="80" spans="1:2" ht="15.75" thickBot="1" x14ac:dyDescent="0.3">
      <c r="A80" s="4" t="s">
        <v>112</v>
      </c>
      <c r="B80" s="5" t="s">
        <v>113</v>
      </c>
    </row>
    <row r="81" spans="1:2" x14ac:dyDescent="0.25">
      <c r="A81" s="6" t="s">
        <v>533</v>
      </c>
      <c r="B81" s="7" t="s">
        <v>534</v>
      </c>
    </row>
    <row r="82" spans="1:2" ht="30" x14ac:dyDescent="0.25">
      <c r="A82" s="60" t="s">
        <v>761</v>
      </c>
      <c r="B82" s="61" t="s">
        <v>762</v>
      </c>
    </row>
    <row r="83" spans="1:2" x14ac:dyDescent="0.25">
      <c r="A83" s="60" t="s">
        <v>763</v>
      </c>
      <c r="B83" s="61" t="s">
        <v>764</v>
      </c>
    </row>
    <row r="84" spans="1:2" x14ac:dyDescent="0.25">
      <c r="A84" s="2" t="s">
        <v>388</v>
      </c>
      <c r="B84" s="3" t="s">
        <v>389</v>
      </c>
    </row>
    <row r="85" spans="1:2" ht="30" x14ac:dyDescent="0.25">
      <c r="A85" s="2" t="s">
        <v>390</v>
      </c>
      <c r="B85" s="3" t="s">
        <v>391</v>
      </c>
    </row>
    <row r="86" spans="1:2" ht="30" x14ac:dyDescent="0.25">
      <c r="A86" s="2" t="s">
        <v>392</v>
      </c>
      <c r="B86" s="3" t="s">
        <v>393</v>
      </c>
    </row>
    <row r="87" spans="1:2" x14ac:dyDescent="0.25">
      <c r="A87" s="2" t="s">
        <v>394</v>
      </c>
      <c r="B87" s="3" t="s">
        <v>395</v>
      </c>
    </row>
    <row r="88" spans="1:2" ht="30" x14ac:dyDescent="0.25">
      <c r="A88" s="2" t="s">
        <v>396</v>
      </c>
      <c r="B88" s="3" t="s">
        <v>397</v>
      </c>
    </row>
    <row r="89" spans="1:2" ht="30" x14ac:dyDescent="0.25">
      <c r="A89" s="2" t="s">
        <v>398</v>
      </c>
      <c r="B89" s="3" t="s">
        <v>399</v>
      </c>
    </row>
    <row r="90" spans="1:2" x14ac:dyDescent="0.25">
      <c r="A90" s="2" t="s">
        <v>400</v>
      </c>
      <c r="B90" s="3" t="s">
        <v>401</v>
      </c>
    </row>
    <row r="91" spans="1:2" ht="30" x14ac:dyDescent="0.25">
      <c r="A91" s="2" t="s">
        <v>402</v>
      </c>
      <c r="B91" s="3" t="s">
        <v>403</v>
      </c>
    </row>
    <row r="92" spans="1:2" x14ac:dyDescent="0.25">
      <c r="A92" s="2" t="s">
        <v>404</v>
      </c>
      <c r="B92" s="3" t="s">
        <v>405</v>
      </c>
    </row>
    <row r="93" spans="1:2" x14ac:dyDescent="0.25">
      <c r="A93" s="2" t="s">
        <v>406</v>
      </c>
      <c r="B93" s="3" t="s">
        <v>407</v>
      </c>
    </row>
    <row r="94" spans="1:2" x14ac:dyDescent="0.25">
      <c r="A94" s="2" t="s">
        <v>408</v>
      </c>
      <c r="B94" s="3" t="s">
        <v>409</v>
      </c>
    </row>
    <row r="95" spans="1:2" x14ac:dyDescent="0.25">
      <c r="A95" s="2" t="s">
        <v>410</v>
      </c>
      <c r="B95" s="3" t="s">
        <v>411</v>
      </c>
    </row>
    <row r="96" spans="1:2" ht="30" x14ac:dyDescent="0.25">
      <c r="A96" s="2" t="s">
        <v>412</v>
      </c>
      <c r="B96" s="3" t="s">
        <v>413</v>
      </c>
    </row>
    <row r="97" spans="1:2" x14ac:dyDescent="0.25">
      <c r="A97" s="2" t="s">
        <v>414</v>
      </c>
      <c r="B97" s="3" t="s">
        <v>415</v>
      </c>
    </row>
    <row r="98" spans="1:2" x14ac:dyDescent="0.25">
      <c r="A98" s="2" t="s">
        <v>416</v>
      </c>
      <c r="B98" s="3" t="s">
        <v>417</v>
      </c>
    </row>
    <row r="99" spans="1:2" x14ac:dyDescent="0.25">
      <c r="A99" s="2" t="s">
        <v>418</v>
      </c>
      <c r="B99" s="3" t="s">
        <v>419</v>
      </c>
    </row>
    <row r="100" spans="1:2" x14ac:dyDescent="0.25">
      <c r="A100" s="60" t="s">
        <v>765</v>
      </c>
      <c r="B100" s="61" t="s">
        <v>766</v>
      </c>
    </row>
    <row r="101" spans="1:2" ht="30" x14ac:dyDescent="0.25">
      <c r="A101" s="60" t="s">
        <v>767</v>
      </c>
      <c r="B101" s="61" t="s">
        <v>768</v>
      </c>
    </row>
    <row r="102" spans="1:2" x14ac:dyDescent="0.25">
      <c r="A102" s="60" t="s">
        <v>769</v>
      </c>
      <c r="B102" s="61" t="s">
        <v>770</v>
      </c>
    </row>
    <row r="103" spans="1:2" x14ac:dyDescent="0.25">
      <c r="A103" s="2" t="s">
        <v>166</v>
      </c>
      <c r="B103" s="8" t="s">
        <v>167</v>
      </c>
    </row>
    <row r="104" spans="1:2" ht="30" x14ac:dyDescent="0.25">
      <c r="A104" s="2" t="s">
        <v>168</v>
      </c>
      <c r="B104" s="3" t="s">
        <v>169</v>
      </c>
    </row>
    <row r="105" spans="1:2" x14ac:dyDescent="0.25">
      <c r="A105" s="2" t="s">
        <v>170</v>
      </c>
      <c r="B105" s="3" t="s">
        <v>171</v>
      </c>
    </row>
    <row r="106" spans="1:2" x14ac:dyDescent="0.25">
      <c r="A106" s="2" t="s">
        <v>172</v>
      </c>
      <c r="B106" s="8" t="s">
        <v>173</v>
      </c>
    </row>
    <row r="107" spans="1:2" ht="30" x14ac:dyDescent="0.25">
      <c r="A107" s="2" t="s">
        <v>174</v>
      </c>
      <c r="B107" s="9" t="s">
        <v>175</v>
      </c>
    </row>
    <row r="108" spans="1:2" x14ac:dyDescent="0.25">
      <c r="A108" s="2" t="s">
        <v>176</v>
      </c>
      <c r="B108" s="3" t="s">
        <v>177</v>
      </c>
    </row>
    <row r="109" spans="1:2" x14ac:dyDescent="0.25">
      <c r="A109" s="2" t="s">
        <v>178</v>
      </c>
      <c r="B109" s="3" t="s">
        <v>179</v>
      </c>
    </row>
    <row r="110" spans="1:2" ht="30" x14ac:dyDescent="0.25">
      <c r="A110" s="2" t="s">
        <v>180</v>
      </c>
      <c r="B110" s="10" t="s">
        <v>181</v>
      </c>
    </row>
    <row r="111" spans="1:2" ht="30" x14ac:dyDescent="0.25">
      <c r="A111" s="2" t="s">
        <v>182</v>
      </c>
      <c r="B111" s="3" t="s">
        <v>183</v>
      </c>
    </row>
    <row r="112" spans="1:2" x14ac:dyDescent="0.25">
      <c r="A112" s="2" t="s">
        <v>184</v>
      </c>
      <c r="B112" s="3" t="s">
        <v>185</v>
      </c>
    </row>
    <row r="113" spans="1:2" x14ac:dyDescent="0.25">
      <c r="A113" s="2" t="s">
        <v>186</v>
      </c>
      <c r="B113" s="3" t="s">
        <v>187</v>
      </c>
    </row>
    <row r="114" spans="1:2" x14ac:dyDescent="0.25">
      <c r="A114" s="2" t="s">
        <v>188</v>
      </c>
      <c r="B114" s="3" t="s">
        <v>189</v>
      </c>
    </row>
    <row r="115" spans="1:2" x14ac:dyDescent="0.25">
      <c r="A115" s="2" t="s">
        <v>190</v>
      </c>
      <c r="B115" s="3" t="s">
        <v>191</v>
      </c>
    </row>
    <row r="116" spans="1:2" x14ac:dyDescent="0.25">
      <c r="A116" s="2" t="s">
        <v>192</v>
      </c>
      <c r="B116" s="3" t="s">
        <v>193</v>
      </c>
    </row>
    <row r="117" spans="1:2" ht="30" x14ac:dyDescent="0.25">
      <c r="A117" s="2" t="s">
        <v>194</v>
      </c>
      <c r="B117" s="3" t="s">
        <v>195</v>
      </c>
    </row>
    <row r="118" spans="1:2" x14ac:dyDescent="0.25">
      <c r="A118" s="2" t="s">
        <v>196</v>
      </c>
      <c r="B118" s="3" t="s">
        <v>197</v>
      </c>
    </row>
    <row r="119" spans="1:2" x14ac:dyDescent="0.25">
      <c r="A119" s="2" t="s">
        <v>198</v>
      </c>
      <c r="B119" s="3" t="s">
        <v>199</v>
      </c>
    </row>
    <row r="120" spans="1:2" ht="30" x14ac:dyDescent="0.25">
      <c r="A120" s="2" t="s">
        <v>200</v>
      </c>
      <c r="B120" s="3" t="s">
        <v>201</v>
      </c>
    </row>
    <row r="121" spans="1:2" x14ac:dyDescent="0.25">
      <c r="A121" s="2" t="s">
        <v>202</v>
      </c>
      <c r="B121" s="3" t="s">
        <v>203</v>
      </c>
    </row>
    <row r="122" spans="1:2" x14ac:dyDescent="0.25">
      <c r="A122" s="2" t="s">
        <v>204</v>
      </c>
      <c r="B122" s="3" t="s">
        <v>205</v>
      </c>
    </row>
    <row r="123" spans="1:2" ht="15.75" thickBot="1" x14ac:dyDescent="0.3">
      <c r="A123" s="4" t="s">
        <v>477</v>
      </c>
      <c r="B123" s="5" t="s">
        <v>478</v>
      </c>
    </row>
    <row r="124" spans="1:2" x14ac:dyDescent="0.25">
      <c r="A124" s="6" t="s">
        <v>206</v>
      </c>
      <c r="B124" s="7" t="s">
        <v>207</v>
      </c>
    </row>
    <row r="125" spans="1:2" ht="30" x14ac:dyDescent="0.25">
      <c r="A125" s="2" t="s">
        <v>208</v>
      </c>
      <c r="B125" s="3" t="s">
        <v>209</v>
      </c>
    </row>
    <row r="126" spans="1:2" x14ac:dyDescent="0.25">
      <c r="A126" s="2" t="s">
        <v>210</v>
      </c>
      <c r="B126" s="3" t="s">
        <v>211</v>
      </c>
    </row>
    <row r="127" spans="1:2" x14ac:dyDescent="0.25">
      <c r="A127" s="2" t="s">
        <v>212</v>
      </c>
      <c r="B127" s="3" t="s">
        <v>213</v>
      </c>
    </row>
    <row r="128" spans="1:2" x14ac:dyDescent="0.25">
      <c r="A128" s="2" t="s">
        <v>214</v>
      </c>
      <c r="B128" s="3" t="s">
        <v>215</v>
      </c>
    </row>
    <row r="129" spans="1:2" ht="30" x14ac:dyDescent="0.25">
      <c r="A129" s="2" t="s">
        <v>430</v>
      </c>
      <c r="B129" s="3" t="s">
        <v>431</v>
      </c>
    </row>
    <row r="130" spans="1:2" ht="30" x14ac:dyDescent="0.25">
      <c r="A130" s="2" t="s">
        <v>432</v>
      </c>
      <c r="B130" s="3" t="s">
        <v>433</v>
      </c>
    </row>
    <row r="131" spans="1:2" ht="30" x14ac:dyDescent="0.25">
      <c r="A131" s="2" t="s">
        <v>434</v>
      </c>
      <c r="B131" s="3" t="s">
        <v>435</v>
      </c>
    </row>
    <row r="132" spans="1:2" ht="30" x14ac:dyDescent="0.25">
      <c r="A132" s="2" t="s">
        <v>436</v>
      </c>
      <c r="B132" s="3" t="s">
        <v>437</v>
      </c>
    </row>
    <row r="133" spans="1:2" ht="30" x14ac:dyDescent="0.25">
      <c r="A133" s="2" t="s">
        <v>438</v>
      </c>
      <c r="B133" s="3" t="s">
        <v>439</v>
      </c>
    </row>
    <row r="134" spans="1:2" ht="30" x14ac:dyDescent="0.25">
      <c r="A134" s="2" t="s">
        <v>440</v>
      </c>
      <c r="B134" s="3" t="s">
        <v>441</v>
      </c>
    </row>
    <row r="135" spans="1:2" x14ac:dyDescent="0.25">
      <c r="A135" s="2" t="s">
        <v>442</v>
      </c>
      <c r="B135" s="3" t="s">
        <v>443</v>
      </c>
    </row>
    <row r="136" spans="1:2" ht="30" x14ac:dyDescent="0.25">
      <c r="A136" s="2" t="s">
        <v>444</v>
      </c>
      <c r="B136" s="3" t="s">
        <v>445</v>
      </c>
    </row>
    <row r="137" spans="1:2" ht="30" x14ac:dyDescent="0.25">
      <c r="A137" s="2" t="s">
        <v>446</v>
      </c>
      <c r="B137" s="3" t="s">
        <v>447</v>
      </c>
    </row>
    <row r="138" spans="1:2" ht="30" x14ac:dyDescent="0.25">
      <c r="A138" s="2" t="s">
        <v>448</v>
      </c>
      <c r="B138" s="3" t="s">
        <v>449</v>
      </c>
    </row>
    <row r="139" spans="1:2" x14ac:dyDescent="0.25">
      <c r="A139" s="2" t="s">
        <v>450</v>
      </c>
      <c r="B139" s="3" t="s">
        <v>451</v>
      </c>
    </row>
    <row r="140" spans="1:2" ht="30" x14ac:dyDescent="0.25">
      <c r="A140" s="2" t="s">
        <v>452</v>
      </c>
      <c r="B140" s="3" t="s">
        <v>453</v>
      </c>
    </row>
    <row r="141" spans="1:2" ht="30.75" thickBot="1" x14ac:dyDescent="0.3">
      <c r="A141" s="4" t="s">
        <v>454</v>
      </c>
      <c r="B141" s="5" t="s">
        <v>455</v>
      </c>
    </row>
    <row r="142" spans="1:2" x14ac:dyDescent="0.25">
      <c r="A142" s="6" t="s">
        <v>456</v>
      </c>
      <c r="B142" s="7" t="s">
        <v>457</v>
      </c>
    </row>
    <row r="143" spans="1:2" x14ac:dyDescent="0.25">
      <c r="A143" s="2" t="s">
        <v>458</v>
      </c>
      <c r="B143" s="3" t="s">
        <v>459</v>
      </c>
    </row>
    <row r="144" spans="1:2" x14ac:dyDescent="0.25">
      <c r="A144" s="2" t="s">
        <v>460</v>
      </c>
      <c r="B144" s="3" t="s">
        <v>461</v>
      </c>
    </row>
    <row r="145" spans="1:2" x14ac:dyDescent="0.25">
      <c r="A145" s="2" t="s">
        <v>462</v>
      </c>
      <c r="B145" s="3" t="s">
        <v>463</v>
      </c>
    </row>
    <row r="146" spans="1:2" x14ac:dyDescent="0.25">
      <c r="A146" s="2" t="s">
        <v>216</v>
      </c>
      <c r="B146" s="3" t="s">
        <v>217</v>
      </c>
    </row>
    <row r="147" spans="1:2" x14ac:dyDescent="0.25">
      <c r="A147" s="2" t="s">
        <v>479</v>
      </c>
      <c r="B147" s="3" t="s">
        <v>480</v>
      </c>
    </row>
    <row r="148" spans="1:2" x14ac:dyDescent="0.25">
      <c r="A148" s="2" t="s">
        <v>481</v>
      </c>
      <c r="B148" s="3" t="s">
        <v>482</v>
      </c>
    </row>
    <row r="149" spans="1:2" ht="30" x14ac:dyDescent="0.25">
      <c r="A149" s="2" t="s">
        <v>483</v>
      </c>
      <c r="B149" s="3" t="s">
        <v>484</v>
      </c>
    </row>
    <row r="150" spans="1:2" x14ac:dyDescent="0.25">
      <c r="A150" s="2" t="s">
        <v>485</v>
      </c>
      <c r="B150" s="3" t="s">
        <v>486</v>
      </c>
    </row>
    <row r="151" spans="1:2" x14ac:dyDescent="0.25">
      <c r="A151" s="2" t="s">
        <v>487</v>
      </c>
      <c r="B151" s="3" t="s">
        <v>488</v>
      </c>
    </row>
    <row r="152" spans="1:2" x14ac:dyDescent="0.25">
      <c r="A152" s="2" t="s">
        <v>489</v>
      </c>
      <c r="B152" s="3" t="s">
        <v>490</v>
      </c>
    </row>
    <row r="153" spans="1:2" x14ac:dyDescent="0.25">
      <c r="A153" s="2" t="s">
        <v>491</v>
      </c>
      <c r="B153" s="3" t="s">
        <v>492</v>
      </c>
    </row>
    <row r="154" spans="1:2" x14ac:dyDescent="0.25">
      <c r="A154" s="2" t="s">
        <v>493</v>
      </c>
      <c r="B154" s="17" t="s">
        <v>494</v>
      </c>
    </row>
    <row r="155" spans="1:2" ht="15.75" thickBot="1" x14ac:dyDescent="0.3">
      <c r="A155" s="4" t="s">
        <v>238</v>
      </c>
      <c r="B155" s="5" t="s">
        <v>239</v>
      </c>
    </row>
    <row r="156" spans="1:2" x14ac:dyDescent="0.25">
      <c r="A156" s="6" t="s">
        <v>240</v>
      </c>
      <c r="B156" s="7" t="s">
        <v>241</v>
      </c>
    </row>
    <row r="157" spans="1:2" x14ac:dyDescent="0.25">
      <c r="A157" s="2" t="s">
        <v>242</v>
      </c>
      <c r="B157" s="3" t="s">
        <v>243</v>
      </c>
    </row>
    <row r="158" spans="1:2" x14ac:dyDescent="0.25">
      <c r="A158" s="2" t="s">
        <v>244</v>
      </c>
      <c r="B158" s="3" t="s">
        <v>245</v>
      </c>
    </row>
    <row r="159" spans="1:2" x14ac:dyDescent="0.25">
      <c r="A159" s="2" t="s">
        <v>246</v>
      </c>
      <c r="B159" s="3" t="s">
        <v>247</v>
      </c>
    </row>
    <row r="160" spans="1:2" x14ac:dyDescent="0.25">
      <c r="A160" s="2" t="s">
        <v>248</v>
      </c>
      <c r="B160" s="3" t="s">
        <v>249</v>
      </c>
    </row>
    <row r="161" spans="1:2" x14ac:dyDescent="0.25">
      <c r="A161" s="2" t="s">
        <v>250</v>
      </c>
      <c r="B161" s="3" t="s">
        <v>251</v>
      </c>
    </row>
    <row r="162" spans="1:2" x14ac:dyDescent="0.25">
      <c r="A162" s="2" t="s">
        <v>252</v>
      </c>
      <c r="B162" s="3" t="s">
        <v>253</v>
      </c>
    </row>
    <row r="163" spans="1:2" x14ac:dyDescent="0.25">
      <c r="A163" s="2" t="s">
        <v>254</v>
      </c>
      <c r="B163" s="3" t="s">
        <v>255</v>
      </c>
    </row>
    <row r="164" spans="1:2" x14ac:dyDescent="0.25">
      <c r="A164" s="2" t="s">
        <v>256</v>
      </c>
      <c r="B164" s="3" t="s">
        <v>257</v>
      </c>
    </row>
    <row r="165" spans="1:2" x14ac:dyDescent="0.25">
      <c r="A165" s="2" t="s">
        <v>258</v>
      </c>
      <c r="B165" s="3" t="s">
        <v>259</v>
      </c>
    </row>
    <row r="166" spans="1:2" ht="30" x14ac:dyDescent="0.25">
      <c r="A166" s="2" t="s">
        <v>260</v>
      </c>
      <c r="B166" s="3" t="s">
        <v>261</v>
      </c>
    </row>
    <row r="167" spans="1:2" x14ac:dyDescent="0.25">
      <c r="A167" s="2" t="s">
        <v>262</v>
      </c>
      <c r="B167" s="3" t="s">
        <v>263</v>
      </c>
    </row>
    <row r="168" spans="1:2" x14ac:dyDescent="0.25">
      <c r="A168" s="2" t="s">
        <v>264</v>
      </c>
      <c r="B168" s="11" t="s">
        <v>265</v>
      </c>
    </row>
    <row r="169" spans="1:2" ht="30" x14ac:dyDescent="0.25">
      <c r="A169" s="2" t="s">
        <v>266</v>
      </c>
      <c r="B169" s="3" t="s">
        <v>267</v>
      </c>
    </row>
    <row r="170" spans="1:2" ht="30" x14ac:dyDescent="0.25">
      <c r="A170" s="2" t="s">
        <v>268</v>
      </c>
      <c r="B170" s="3" t="s">
        <v>269</v>
      </c>
    </row>
    <row r="171" spans="1:2" x14ac:dyDescent="0.25">
      <c r="A171" s="2" t="s">
        <v>270</v>
      </c>
      <c r="B171" s="3" t="s">
        <v>271</v>
      </c>
    </row>
    <row r="172" spans="1:2" x14ac:dyDescent="0.25">
      <c r="A172" s="2" t="s">
        <v>272</v>
      </c>
      <c r="B172" s="3" t="s">
        <v>273</v>
      </c>
    </row>
    <row r="173" spans="1:2" x14ac:dyDescent="0.25">
      <c r="A173" s="2" t="s">
        <v>464</v>
      </c>
      <c r="B173" s="3" t="s">
        <v>465</v>
      </c>
    </row>
    <row r="174" spans="1:2" x14ac:dyDescent="0.25">
      <c r="A174" s="60" t="s">
        <v>771</v>
      </c>
      <c r="B174" s="61" t="s">
        <v>772</v>
      </c>
    </row>
    <row r="175" spans="1:2" ht="30" x14ac:dyDescent="0.25">
      <c r="A175" s="60" t="s">
        <v>773</v>
      </c>
      <c r="B175" s="61" t="s">
        <v>774</v>
      </c>
    </row>
    <row r="176" spans="1:2" ht="30.75" thickBot="1" x14ac:dyDescent="0.3">
      <c r="A176" s="62" t="s">
        <v>775</v>
      </c>
      <c r="B176" s="64" t="s">
        <v>776</v>
      </c>
    </row>
    <row r="177" spans="1:2" x14ac:dyDescent="0.25">
      <c r="A177" s="6" t="s">
        <v>274</v>
      </c>
      <c r="B177" s="7" t="s">
        <v>275</v>
      </c>
    </row>
    <row r="178" spans="1:2" ht="30" x14ac:dyDescent="0.25">
      <c r="A178" s="2" t="s">
        <v>276</v>
      </c>
      <c r="B178" s="3" t="s">
        <v>277</v>
      </c>
    </row>
    <row r="179" spans="1:2" x14ac:dyDescent="0.25">
      <c r="A179" s="2" t="s">
        <v>278</v>
      </c>
      <c r="B179" s="11" t="s">
        <v>279</v>
      </c>
    </row>
    <row r="180" spans="1:2" x14ac:dyDescent="0.25">
      <c r="A180" s="2" t="s">
        <v>280</v>
      </c>
      <c r="B180" s="3" t="s">
        <v>281</v>
      </c>
    </row>
    <row r="181" spans="1:2" x14ac:dyDescent="0.25">
      <c r="A181" s="2" t="s">
        <v>282</v>
      </c>
      <c r="B181" s="3" t="s">
        <v>283</v>
      </c>
    </row>
    <row r="182" spans="1:2" ht="30" x14ac:dyDescent="0.25">
      <c r="A182" s="60" t="s">
        <v>777</v>
      </c>
      <c r="B182" s="61" t="s">
        <v>778</v>
      </c>
    </row>
    <row r="183" spans="1:2" x14ac:dyDescent="0.25">
      <c r="A183" s="2" t="s">
        <v>284</v>
      </c>
      <c r="B183" s="3" t="s">
        <v>285</v>
      </c>
    </row>
    <row r="184" spans="1:2" x14ac:dyDescent="0.25">
      <c r="A184" s="2" t="s">
        <v>286</v>
      </c>
      <c r="B184" s="3" t="s">
        <v>287</v>
      </c>
    </row>
    <row r="185" spans="1:2" x14ac:dyDescent="0.25">
      <c r="A185" s="2" t="s">
        <v>288</v>
      </c>
      <c r="B185" s="3" t="s">
        <v>289</v>
      </c>
    </row>
    <row r="186" spans="1:2" x14ac:dyDescent="0.25">
      <c r="A186" s="2" t="s">
        <v>290</v>
      </c>
      <c r="B186" s="11" t="s">
        <v>291</v>
      </c>
    </row>
    <row r="187" spans="1:2" x14ac:dyDescent="0.25">
      <c r="A187" s="2" t="s">
        <v>292</v>
      </c>
      <c r="B187" s="3" t="s">
        <v>293</v>
      </c>
    </row>
    <row r="188" spans="1:2" ht="30" x14ac:dyDescent="0.25">
      <c r="A188" s="2" t="s">
        <v>294</v>
      </c>
      <c r="B188" s="3" t="s">
        <v>295</v>
      </c>
    </row>
    <row r="189" spans="1:2" ht="30" x14ac:dyDescent="0.25">
      <c r="A189" s="2" t="s">
        <v>296</v>
      </c>
      <c r="B189" s="3" t="s">
        <v>297</v>
      </c>
    </row>
    <row r="190" spans="1:2" x14ac:dyDescent="0.25">
      <c r="A190" s="2" t="s">
        <v>298</v>
      </c>
      <c r="B190" s="3" t="s">
        <v>299</v>
      </c>
    </row>
    <row r="191" spans="1:2" x14ac:dyDescent="0.25">
      <c r="A191" s="2" t="s">
        <v>420</v>
      </c>
      <c r="B191" s="3" t="s">
        <v>421</v>
      </c>
    </row>
    <row r="192" spans="1:2" ht="30" x14ac:dyDescent="0.25">
      <c r="A192" s="2" t="s">
        <v>218</v>
      </c>
      <c r="B192" s="3" t="s">
        <v>219</v>
      </c>
    </row>
    <row r="193" spans="1:2" ht="30" x14ac:dyDescent="0.25">
      <c r="A193" s="2" t="s">
        <v>495</v>
      </c>
      <c r="B193" s="3" t="s">
        <v>496</v>
      </c>
    </row>
    <row r="194" spans="1:2" x14ac:dyDescent="0.25">
      <c r="A194" s="2" t="s">
        <v>497</v>
      </c>
      <c r="B194" s="3" t="s">
        <v>498</v>
      </c>
    </row>
    <row r="195" spans="1:2" x14ac:dyDescent="0.25">
      <c r="A195" s="2" t="s">
        <v>499</v>
      </c>
      <c r="B195" s="3" t="s">
        <v>500</v>
      </c>
    </row>
    <row r="196" spans="1:2" x14ac:dyDescent="0.25">
      <c r="A196" s="2" t="s">
        <v>220</v>
      </c>
      <c r="B196" s="3" t="s">
        <v>221</v>
      </c>
    </row>
    <row r="197" spans="1:2" x14ac:dyDescent="0.25">
      <c r="A197" s="2" t="s">
        <v>222</v>
      </c>
      <c r="B197" s="3" t="s">
        <v>223</v>
      </c>
    </row>
    <row r="198" spans="1:2" x14ac:dyDescent="0.25">
      <c r="A198" s="2" t="s">
        <v>224</v>
      </c>
      <c r="B198" s="3" t="s">
        <v>225</v>
      </c>
    </row>
    <row r="199" spans="1:2" ht="30" x14ac:dyDescent="0.25">
      <c r="A199" s="2" t="s">
        <v>226</v>
      </c>
      <c r="B199" s="3" t="s">
        <v>227</v>
      </c>
    </row>
    <row r="200" spans="1:2" ht="30.75" thickBot="1" x14ac:dyDescent="0.3">
      <c r="A200" s="4" t="s">
        <v>228</v>
      </c>
      <c r="B200" s="5" t="s">
        <v>229</v>
      </c>
    </row>
    <row r="201" spans="1:2" ht="30" x14ac:dyDescent="0.25">
      <c r="A201" s="6" t="s">
        <v>466</v>
      </c>
      <c r="B201" s="7" t="s">
        <v>467</v>
      </c>
    </row>
    <row r="202" spans="1:2" x14ac:dyDescent="0.25">
      <c r="A202" s="2" t="s">
        <v>422</v>
      </c>
      <c r="B202" s="3" t="s">
        <v>423</v>
      </c>
    </row>
    <row r="203" spans="1:2" x14ac:dyDescent="0.25">
      <c r="A203" s="2" t="s">
        <v>424</v>
      </c>
      <c r="B203" s="3" t="s">
        <v>425</v>
      </c>
    </row>
    <row r="204" spans="1:2" ht="30" x14ac:dyDescent="0.25">
      <c r="A204" s="2" t="s">
        <v>426</v>
      </c>
      <c r="B204" s="3" t="s">
        <v>427</v>
      </c>
    </row>
    <row r="205" spans="1:2" x14ac:dyDescent="0.25">
      <c r="A205" s="2" t="s">
        <v>428</v>
      </c>
      <c r="B205" s="3" t="s">
        <v>429</v>
      </c>
    </row>
    <row r="206" spans="1:2" x14ac:dyDescent="0.25">
      <c r="A206" s="2" t="s">
        <v>230</v>
      </c>
      <c r="B206" s="10" t="s">
        <v>231</v>
      </c>
    </row>
    <row r="207" spans="1:2" ht="30" x14ac:dyDescent="0.25">
      <c r="A207" s="2" t="s">
        <v>232</v>
      </c>
      <c r="B207" s="3" t="s">
        <v>233</v>
      </c>
    </row>
    <row r="208" spans="1:2" x14ac:dyDescent="0.25">
      <c r="A208" s="2" t="s">
        <v>468</v>
      </c>
      <c r="B208" s="3" t="s">
        <v>469</v>
      </c>
    </row>
    <row r="209" spans="1:2" x14ac:dyDescent="0.25">
      <c r="A209" s="2" t="s">
        <v>470</v>
      </c>
      <c r="B209" s="3" t="s">
        <v>471</v>
      </c>
    </row>
    <row r="210" spans="1:2" x14ac:dyDescent="0.25">
      <c r="A210" s="2" t="s">
        <v>234</v>
      </c>
      <c r="B210" s="8" t="s">
        <v>235</v>
      </c>
    </row>
    <row r="211" spans="1:2" x14ac:dyDescent="0.25">
      <c r="A211" s="2" t="s">
        <v>472</v>
      </c>
      <c r="B211" s="3" t="s">
        <v>451</v>
      </c>
    </row>
    <row r="212" spans="1:2" ht="15.75" thickBot="1" x14ac:dyDescent="0.3">
      <c r="A212" s="4" t="s">
        <v>473</v>
      </c>
      <c r="B212" s="5" t="s">
        <v>474</v>
      </c>
    </row>
    <row r="213" spans="1:2" x14ac:dyDescent="0.25">
      <c r="A213" s="6" t="s">
        <v>300</v>
      </c>
      <c r="B213" s="7" t="s">
        <v>301</v>
      </c>
    </row>
    <row r="214" spans="1:2" x14ac:dyDescent="0.25">
      <c r="A214" s="2" t="s">
        <v>302</v>
      </c>
      <c r="B214" s="3" t="s">
        <v>303</v>
      </c>
    </row>
    <row r="215" spans="1:2" x14ac:dyDescent="0.25">
      <c r="A215" s="2" t="s">
        <v>475</v>
      </c>
      <c r="B215" s="3" t="s">
        <v>476</v>
      </c>
    </row>
    <row r="216" spans="1:2" ht="30" x14ac:dyDescent="0.25">
      <c r="A216" s="60" t="s">
        <v>779</v>
      </c>
      <c r="B216" s="61" t="s">
        <v>780</v>
      </c>
    </row>
    <row r="217" spans="1:2" ht="30" x14ac:dyDescent="0.25">
      <c r="A217" s="2" t="s">
        <v>304</v>
      </c>
      <c r="B217" s="3" t="s">
        <v>305</v>
      </c>
    </row>
    <row r="218" spans="1:2" x14ac:dyDescent="0.25">
      <c r="A218" s="2" t="s">
        <v>306</v>
      </c>
      <c r="B218" s="3" t="s">
        <v>307</v>
      </c>
    </row>
    <row r="219" spans="1:2" ht="30" x14ac:dyDescent="0.25">
      <c r="A219" s="2" t="s">
        <v>308</v>
      </c>
      <c r="B219" s="3" t="s">
        <v>309</v>
      </c>
    </row>
    <row r="220" spans="1:2" x14ac:dyDescent="0.25">
      <c r="A220" s="2" t="s">
        <v>310</v>
      </c>
      <c r="B220" s="3" t="s">
        <v>311</v>
      </c>
    </row>
    <row r="221" spans="1:2" ht="30" x14ac:dyDescent="0.25">
      <c r="A221" s="2" t="s">
        <v>312</v>
      </c>
      <c r="B221" s="3" t="s">
        <v>313</v>
      </c>
    </row>
    <row r="222" spans="1:2" x14ac:dyDescent="0.25">
      <c r="A222" s="2" t="s">
        <v>314</v>
      </c>
      <c r="B222" s="3" t="s">
        <v>315</v>
      </c>
    </row>
    <row r="223" spans="1:2" ht="30" x14ac:dyDescent="0.25">
      <c r="A223" s="2" t="s">
        <v>316</v>
      </c>
      <c r="B223" s="3" t="s">
        <v>317</v>
      </c>
    </row>
    <row r="224" spans="1:2" x14ac:dyDescent="0.25">
      <c r="A224" s="2" t="s">
        <v>318</v>
      </c>
      <c r="B224" s="3" t="s">
        <v>319</v>
      </c>
    </row>
    <row r="225" spans="1:2" ht="30" x14ac:dyDescent="0.25">
      <c r="A225" s="2" t="s">
        <v>320</v>
      </c>
      <c r="B225" s="3" t="s">
        <v>321</v>
      </c>
    </row>
    <row r="226" spans="1:2" ht="30" x14ac:dyDescent="0.25">
      <c r="A226" s="60" t="s">
        <v>781</v>
      </c>
      <c r="B226" s="61" t="s">
        <v>782</v>
      </c>
    </row>
    <row r="227" spans="1:2" ht="30" x14ac:dyDescent="0.25">
      <c r="A227" s="2" t="s">
        <v>236</v>
      </c>
      <c r="B227" s="9" t="s">
        <v>237</v>
      </c>
    </row>
    <row r="228" spans="1:2" ht="30" x14ac:dyDescent="0.25">
      <c r="A228" s="2" t="s">
        <v>322</v>
      </c>
      <c r="B228" s="3" t="s">
        <v>323</v>
      </c>
    </row>
    <row r="229" spans="1:2" ht="15.75" thickBot="1" x14ac:dyDescent="0.3">
      <c r="A229" s="62" t="s">
        <v>783</v>
      </c>
      <c r="B229" s="64" t="s">
        <v>784</v>
      </c>
    </row>
    <row r="230" spans="1:2" ht="30" x14ac:dyDescent="0.25">
      <c r="A230" s="6" t="s">
        <v>114</v>
      </c>
      <c r="B230" s="7" t="s">
        <v>115</v>
      </c>
    </row>
    <row r="231" spans="1:2" x14ac:dyDescent="0.25">
      <c r="A231" s="2" t="s">
        <v>116</v>
      </c>
      <c r="B231" s="3" t="s">
        <v>117</v>
      </c>
    </row>
    <row r="232" spans="1:2" ht="30" x14ac:dyDescent="0.25">
      <c r="A232" s="2" t="s">
        <v>118</v>
      </c>
      <c r="B232" s="3" t="s">
        <v>119</v>
      </c>
    </row>
    <row r="233" spans="1:2" x14ac:dyDescent="0.25">
      <c r="A233" s="2" t="s">
        <v>120</v>
      </c>
      <c r="B233" s="3" t="s">
        <v>121</v>
      </c>
    </row>
    <row r="234" spans="1:2" ht="30" x14ac:dyDescent="0.25">
      <c r="A234" s="2" t="s">
        <v>122</v>
      </c>
      <c r="B234" s="3" t="s">
        <v>123</v>
      </c>
    </row>
    <row r="235" spans="1:2" ht="30" x14ac:dyDescent="0.25">
      <c r="A235" s="2" t="s">
        <v>124</v>
      </c>
      <c r="B235" s="3" t="s">
        <v>125</v>
      </c>
    </row>
    <row r="236" spans="1:2" x14ac:dyDescent="0.25">
      <c r="A236" s="2" t="s">
        <v>126</v>
      </c>
      <c r="B236" s="3" t="s">
        <v>127</v>
      </c>
    </row>
    <row r="237" spans="1:2" ht="45" x14ac:dyDescent="0.25">
      <c r="A237" s="2" t="s">
        <v>128</v>
      </c>
      <c r="B237" s="3" t="s">
        <v>129</v>
      </c>
    </row>
    <row r="238" spans="1:2" ht="30" x14ac:dyDescent="0.25">
      <c r="A238" s="2" t="s">
        <v>130</v>
      </c>
      <c r="B238" s="3" t="s">
        <v>131</v>
      </c>
    </row>
    <row r="239" spans="1:2" ht="30" x14ac:dyDescent="0.25">
      <c r="A239" s="2" t="s">
        <v>132</v>
      </c>
      <c r="B239" s="3" t="s">
        <v>133</v>
      </c>
    </row>
    <row r="240" spans="1:2" x14ac:dyDescent="0.25">
      <c r="A240" s="2" t="s">
        <v>134</v>
      </c>
      <c r="B240" s="3" t="s">
        <v>135</v>
      </c>
    </row>
    <row r="241" spans="1:2" ht="30" x14ac:dyDescent="0.25">
      <c r="A241" s="2" t="s">
        <v>136</v>
      </c>
      <c r="B241" s="3" t="s">
        <v>137</v>
      </c>
    </row>
    <row r="242" spans="1:2" x14ac:dyDescent="0.25">
      <c r="A242" s="2" t="s">
        <v>138</v>
      </c>
      <c r="B242" s="3" t="s">
        <v>139</v>
      </c>
    </row>
    <row r="243" spans="1:2" ht="30" x14ac:dyDescent="0.25">
      <c r="A243" s="2" t="s">
        <v>140</v>
      </c>
      <c r="B243" s="3" t="s">
        <v>141</v>
      </c>
    </row>
    <row r="244" spans="1:2" x14ac:dyDescent="0.25">
      <c r="A244" s="2" t="s">
        <v>146</v>
      </c>
      <c r="B244" s="3" t="s">
        <v>147</v>
      </c>
    </row>
    <row r="245" spans="1:2" x14ac:dyDescent="0.25">
      <c r="A245" s="2" t="s">
        <v>148</v>
      </c>
      <c r="B245" s="3" t="s">
        <v>149</v>
      </c>
    </row>
    <row r="246" spans="1:2" x14ac:dyDescent="0.25">
      <c r="A246" s="2" t="s">
        <v>150</v>
      </c>
      <c r="B246" s="3" t="s">
        <v>151</v>
      </c>
    </row>
    <row r="247" spans="1:2" x14ac:dyDescent="0.25">
      <c r="A247" s="2" t="s">
        <v>152</v>
      </c>
      <c r="B247" s="3" t="s">
        <v>153</v>
      </c>
    </row>
    <row r="248" spans="1:2" x14ac:dyDescent="0.25">
      <c r="A248" s="2" t="s">
        <v>154</v>
      </c>
      <c r="B248" s="3" t="s">
        <v>155</v>
      </c>
    </row>
    <row r="249" spans="1:2" x14ac:dyDescent="0.25">
      <c r="A249" s="2" t="s">
        <v>156</v>
      </c>
      <c r="B249" s="3" t="s">
        <v>157</v>
      </c>
    </row>
    <row r="250" spans="1:2" x14ac:dyDescent="0.25">
      <c r="A250" s="2" t="s">
        <v>535</v>
      </c>
      <c r="B250" s="3" t="s">
        <v>536</v>
      </c>
    </row>
    <row r="251" spans="1:2" ht="30" x14ac:dyDescent="0.25">
      <c r="A251" s="2" t="s">
        <v>537</v>
      </c>
      <c r="B251" s="3" t="s">
        <v>538</v>
      </c>
    </row>
    <row r="252" spans="1:2" ht="30" x14ac:dyDescent="0.25">
      <c r="A252" s="2" t="s">
        <v>539</v>
      </c>
      <c r="B252" s="3" t="s">
        <v>540</v>
      </c>
    </row>
    <row r="253" spans="1:2" x14ac:dyDescent="0.25">
      <c r="A253" s="2" t="s">
        <v>541</v>
      </c>
      <c r="B253" s="3" t="s">
        <v>542</v>
      </c>
    </row>
    <row r="254" spans="1:2" ht="30" x14ac:dyDescent="0.25">
      <c r="A254" s="2" t="s">
        <v>543</v>
      </c>
      <c r="B254" s="3" t="s">
        <v>544</v>
      </c>
    </row>
    <row r="255" spans="1:2" x14ac:dyDescent="0.25">
      <c r="A255" s="2" t="s">
        <v>545</v>
      </c>
      <c r="B255" s="11" t="s">
        <v>546</v>
      </c>
    </row>
    <row r="256" spans="1:2" ht="30" x14ac:dyDescent="0.25">
      <c r="A256" s="2" t="s">
        <v>158</v>
      </c>
      <c r="B256" s="3" t="s">
        <v>159</v>
      </c>
    </row>
    <row r="257" spans="1:2" x14ac:dyDescent="0.25">
      <c r="A257" s="2" t="s">
        <v>160</v>
      </c>
      <c r="B257" s="3" t="s">
        <v>161</v>
      </c>
    </row>
    <row r="258" spans="1:2" ht="30" x14ac:dyDescent="0.25">
      <c r="A258" s="2" t="s">
        <v>547</v>
      </c>
      <c r="B258" s="3" t="s">
        <v>548</v>
      </c>
    </row>
    <row r="259" spans="1:2" x14ac:dyDescent="0.25">
      <c r="A259" s="2" t="s">
        <v>142</v>
      </c>
      <c r="B259" s="3" t="s">
        <v>143</v>
      </c>
    </row>
    <row r="260" spans="1:2" x14ac:dyDescent="0.25">
      <c r="A260" s="2" t="s">
        <v>549</v>
      </c>
      <c r="B260" s="3" t="s">
        <v>550</v>
      </c>
    </row>
    <row r="261" spans="1:2" x14ac:dyDescent="0.25">
      <c r="A261" s="2" t="s">
        <v>144</v>
      </c>
      <c r="B261" s="3" t="s">
        <v>145</v>
      </c>
    </row>
    <row r="262" spans="1:2" ht="30" x14ac:dyDescent="0.25">
      <c r="A262" s="2" t="s">
        <v>162</v>
      </c>
      <c r="B262" s="3" t="s">
        <v>163</v>
      </c>
    </row>
    <row r="263" spans="1:2" x14ac:dyDescent="0.25">
      <c r="A263" s="2" t="s">
        <v>164</v>
      </c>
      <c r="B263" s="3" t="s">
        <v>165</v>
      </c>
    </row>
  </sheetData>
  <sortState xmlns:xlrd2="http://schemas.microsoft.com/office/spreadsheetml/2017/richdata2" ref="A3:B263">
    <sortCondition ref="A3:A263"/>
  </sortState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BDA4A49A7E544B708AA5761861D9A" ma:contentTypeVersion="14" ma:contentTypeDescription="Crée un document." ma:contentTypeScope="" ma:versionID="ddc44ee520170fac54cfa9a552bf46a7">
  <xsd:schema xmlns:xsd="http://www.w3.org/2001/XMLSchema" xmlns:xs="http://www.w3.org/2001/XMLSchema" xmlns:p="http://schemas.microsoft.com/office/2006/metadata/properties" xmlns:ns3="2b9cca07-4354-47b0-9c3d-f6a6c97b5234" xmlns:ns4="70eb00fe-dd4f-4b25-b016-3cd9562c26c5" targetNamespace="http://schemas.microsoft.com/office/2006/metadata/properties" ma:root="true" ma:fieldsID="cca04a4be2daa528f3f1d9f0a737317a" ns3:_="" ns4:_="">
    <xsd:import namespace="2b9cca07-4354-47b0-9c3d-f6a6c97b5234"/>
    <xsd:import namespace="70eb00fe-dd4f-4b25-b016-3cd9562c26c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OCR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cca07-4354-47b0-9c3d-f6a6c97b52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eb00fe-dd4f-4b25-b016-3cd9562c2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eb00fe-dd4f-4b25-b016-3cd9562c26c5" xsi:nil="true"/>
  </documentManagement>
</p:properties>
</file>

<file path=customXml/itemProps1.xml><?xml version="1.0" encoding="utf-8"?>
<ds:datastoreItem xmlns:ds="http://schemas.openxmlformats.org/officeDocument/2006/customXml" ds:itemID="{F8AFAAD9-17BD-41D7-89F0-0A08797860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FA5E12-DD6A-4297-97EE-CC937273A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cca07-4354-47b0-9c3d-f6a6c97b5234"/>
    <ds:schemaRef ds:uri="70eb00fe-dd4f-4b25-b016-3cd9562c26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BC96CF-2881-4A13-B33E-E0CAD5F492B1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70eb00fe-dd4f-4b25-b016-3cd9562c26c5"/>
    <ds:schemaRef ds:uri="2b9cca07-4354-47b0-9c3d-f6a6c97b5234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44</vt:i4>
      </vt:variant>
    </vt:vector>
  </HeadingPairs>
  <TitlesOfParts>
    <vt:vector size="54" baseType="lpstr">
      <vt:lpstr>NOTICE</vt:lpstr>
      <vt:lpstr>1_Presta et achats</vt:lpstr>
      <vt:lpstr>2_Dépenses_personnel</vt:lpstr>
      <vt:lpstr>3_CoûtsIndirects_FdMissionDep</vt:lpstr>
      <vt:lpstr>Action_Sous-action (masquer)</vt:lpstr>
      <vt:lpstr>SYNTHESE</vt:lpstr>
      <vt:lpstr>8_Liste_qualifications</vt:lpstr>
      <vt:lpstr>Actions à ajouter</vt:lpstr>
      <vt:lpstr>Code_sites_N2000 (masquer)</vt:lpstr>
      <vt:lpstr>Divers (masquer)</vt:lpstr>
      <vt:lpstr>Action</vt:lpstr>
      <vt:lpstr>Action_Foret</vt:lpstr>
      <vt:lpstr>asupprimer</vt:lpstr>
      <vt:lpstr>barème</vt:lpstr>
      <vt:lpstr>BaremePublic</vt:lpstr>
      <vt:lpstr>Catégorie</vt:lpstr>
      <vt:lpstr>Code_Ac_Foret</vt:lpstr>
      <vt:lpstr>Code_Action</vt:lpstr>
      <vt:lpstr>Code_Action_Total</vt:lpstr>
      <vt:lpstr>Code_SA</vt:lpstr>
      <vt:lpstr>Code_SA_Foret</vt:lpstr>
      <vt:lpstr>Code_SA_Total</vt:lpstr>
      <vt:lpstr>Code_Site</vt:lpstr>
      <vt:lpstr>Coût</vt:lpstr>
      <vt:lpstr>Coût_horaire</vt:lpstr>
      <vt:lpstr>Intitulés</vt:lpstr>
      <vt:lpstr>Montant</vt:lpstr>
      <vt:lpstr>Montant_Foret</vt:lpstr>
      <vt:lpstr>Naction</vt:lpstr>
      <vt:lpstr>PRIVE</vt:lpstr>
      <vt:lpstr>PRIVES</vt:lpstr>
      <vt:lpstr>PUBLIC</vt:lpstr>
      <vt:lpstr>S_Action</vt:lpstr>
      <vt:lpstr>S_Action_Foret</vt:lpstr>
      <vt:lpstr>Sites</vt:lpstr>
      <vt:lpstr>SO_1</vt:lpstr>
      <vt:lpstr>SO_10</vt:lpstr>
      <vt:lpstr>SO_11</vt:lpstr>
      <vt:lpstr>SO_12</vt:lpstr>
      <vt:lpstr>SO_2</vt:lpstr>
      <vt:lpstr>SO_3</vt:lpstr>
      <vt:lpstr>SO_4</vt:lpstr>
      <vt:lpstr>SO_5</vt:lpstr>
      <vt:lpstr>SO_6</vt:lpstr>
      <vt:lpstr>SO_7</vt:lpstr>
      <vt:lpstr>SO_8</vt:lpstr>
      <vt:lpstr>SO_9</vt:lpstr>
      <vt:lpstr>Sous_Action</vt:lpstr>
      <vt:lpstr>Sous_Action_Foret</vt:lpstr>
      <vt:lpstr>Taux</vt:lpstr>
      <vt:lpstr>Type_Depenses</vt:lpstr>
      <vt:lpstr>Unit</vt:lpstr>
      <vt:lpstr>Unité</vt:lpstr>
      <vt:lpstr>Valid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DELBOS</dc:creator>
  <cp:lastModifiedBy>Chloé SPITERI</cp:lastModifiedBy>
  <dcterms:created xsi:type="dcterms:W3CDTF">2023-05-26T08:57:20Z</dcterms:created>
  <dcterms:modified xsi:type="dcterms:W3CDTF">2026-06-30T10:03:32Z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0x010100440BDA4A49A7E544B708AA5761861D9A</vt:lpwstr>
  </property>
</Properties>
</file>